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950" firstSheet="3" activeTab="3"/>
  </bookViews>
  <sheets>
    <sheet name="ВСЁ ВМЕСТЕ" sheetId="1" r:id="rId1"/>
    <sheet name="ПО ТИПАМ" sheetId="2" r:id="rId2"/>
    <sheet name="ПО ТИПАМ 2" sheetId="3" r:id="rId3"/>
    <sheet name="ПО ТИПАМ 3" sheetId="4" r:id="rId4"/>
  </sheets>
  <definedNames/>
  <calcPr fullCalcOnLoad="1"/>
</workbook>
</file>

<file path=xl/sharedStrings.xml><?xml version="1.0" encoding="utf-8"?>
<sst xmlns="http://schemas.openxmlformats.org/spreadsheetml/2006/main" count="151" uniqueCount="86">
  <si>
    <t>TV CHANNEL NAME GENERATOR</t>
  </si>
  <si>
    <t>Type Name:</t>
  </si>
  <si>
    <t>Name1</t>
  </si>
  <si>
    <t>Name2</t>
  </si>
  <si>
    <t>Name3</t>
  </si>
  <si>
    <t>Name4</t>
  </si>
  <si>
    <t>Input Name:</t>
  </si>
  <si>
    <t>SKY</t>
  </si>
  <si>
    <t>SPORTS</t>
  </si>
  <si>
    <t>PREMIER</t>
  </si>
  <si>
    <t>LEAGUE</t>
  </si>
  <si>
    <t>Type Generation:</t>
  </si>
  <si>
    <t>Name1+Name2</t>
  </si>
  <si>
    <t>Name1+Name2+Name3</t>
  </si>
  <si>
    <t>Name1+Name2+Name3+Name4</t>
  </si>
  <si>
    <t>Name1-_TV or HD</t>
  </si>
  <si>
    <t>Name1+Name2 -_TV</t>
  </si>
  <si>
    <t>Name1+Name2 -_HD</t>
  </si>
  <si>
    <t>Name1+Name2+Name3 -_TV</t>
  </si>
  <si>
    <t>Name1+Name2+Name3 -_HD</t>
  </si>
  <si>
    <t>Name1+Name2+Name3+Name4 -_TV</t>
  </si>
  <si>
    <t>Name1+Name2+Name3+Name4 -_HD</t>
  </si>
  <si>
    <t>Variants:</t>
  </si>
  <si>
    <t xml:space="preserve">       НАЗВАНИЯ ТЕЛЕКАНАЛОВ МАЛЕНЬКИМИ БУКВАМИ</t>
  </si>
  <si>
    <t>name1</t>
  </si>
  <si>
    <t>name1+name2</t>
  </si>
  <si>
    <t>name1+name2+name3</t>
  </si>
  <si>
    <t>name1+name2+name3+name4</t>
  </si>
  <si>
    <t>name1-_tv or hd</t>
  </si>
  <si>
    <t>name1+name2 -_tv</t>
  </si>
  <si>
    <t>name1+name2 -_hd</t>
  </si>
  <si>
    <t>name1+name2+name3 -_tv</t>
  </si>
  <si>
    <t>name1+name2+name3 -_hd</t>
  </si>
  <si>
    <t>name1+name2+name3+name4 -_tv</t>
  </si>
  <si>
    <t>name1+name2+name3+name4 -_hd</t>
  </si>
  <si>
    <t xml:space="preserve">                                                                                                                                                           НАЗВАНИЯ ТЕЛЕКАНАЛОВ БОЛЬШИМИ БУКВАМИ</t>
  </si>
  <si>
    <t>NAME1</t>
  </si>
  <si>
    <t>NAME1+NAME2</t>
  </si>
  <si>
    <t>NAME1+NAME2+NAME3</t>
  </si>
  <si>
    <t>NAME1+NAME2+NAME3+NAME4</t>
  </si>
  <si>
    <t>NAME1-_TV or HD</t>
  </si>
  <si>
    <t>NAME1+NAME2 -_TV</t>
  </si>
  <si>
    <t>NAME1+NAME2 -_HD</t>
  </si>
  <si>
    <t>NAME1+NAME2+NAME3 -_TV</t>
  </si>
  <si>
    <t>NAME1+NAME2+NAME3 -_HD</t>
  </si>
  <si>
    <t>NAME1+NAME2+NAME3+NAME4 -_TV</t>
  </si>
  <si>
    <t>NAME1+NAME2+NAME3+NAME4 -_HD</t>
  </si>
  <si>
    <t xml:space="preserve">                                                                                                                                                           НАЗВАНИЯ ТЕЛЕКАНАЛОВ С ЗАГЛАВНОЙ БУКВЫ </t>
  </si>
  <si>
    <t>Name1-_Tv/TV</t>
  </si>
  <si>
    <t>or Hd/HD</t>
  </si>
  <si>
    <t>-_Tv/TV</t>
  </si>
  <si>
    <t>-_Hd/HD</t>
  </si>
  <si>
    <t xml:space="preserve">                                                                                                                                                         ПЕРВАЯ БУКВА ЗАГЛАВНАЯ ОСТАЛЬНЫЕ СТРОЧНЫЕ</t>
  </si>
  <si>
    <t>Name1+name2</t>
  </si>
  <si>
    <t>Name1+name2+name3</t>
  </si>
  <si>
    <t>Name1+name2+name3+name4</t>
  </si>
  <si>
    <t>Name1-_tv or hd</t>
  </si>
  <si>
    <t>-_tv/TV</t>
  </si>
  <si>
    <t>-_hd/HD</t>
  </si>
  <si>
    <t>все буквы маленькие слитно</t>
  </si>
  <si>
    <t>все буквы маленькие через _</t>
  </si>
  <si>
    <t>все буквы маленькие через -</t>
  </si>
  <si>
    <t>все буквы большие слитно</t>
  </si>
  <si>
    <t>все буквы большие через_</t>
  </si>
  <si>
    <t>все буквы больште через -</t>
  </si>
  <si>
    <t>Заглавна + маленькие слитно</t>
  </si>
  <si>
    <t>Заглавна + маленькие через _</t>
  </si>
  <si>
    <t>Заглавна + маленькие через -</t>
  </si>
  <si>
    <t>Все заглавные слитно</t>
  </si>
  <si>
    <t>Все заглавные через _</t>
  </si>
  <si>
    <t>Все заглавные через -</t>
  </si>
  <si>
    <t>name1 TV HD</t>
  </si>
  <si>
    <t>name1+2 TV HD</t>
  </si>
  <si>
    <t>name1+2+3 TV HD</t>
  </si>
  <si>
    <t>name1+2+3+4 TV HD</t>
  </si>
  <si>
    <t>Name1 TV HD</t>
  </si>
  <si>
    <t>Name1+name2 TV HD</t>
  </si>
  <si>
    <t>Name1+name2+3 TV HD</t>
  </si>
  <si>
    <t>Name1+name2+3+4 TV HD</t>
  </si>
  <si>
    <t>Name1+Name2 TV HD</t>
  </si>
  <si>
    <t>Name1+Name2+3 TV HD</t>
  </si>
  <si>
    <t>Name1+Name2+3+4 TV HD</t>
  </si>
  <si>
    <t>NAME1 TV HD</t>
  </si>
  <si>
    <t>NAME1 + NAME2 TV HD</t>
  </si>
  <si>
    <t>NAME1 + NAME2+3 TV HD</t>
  </si>
  <si>
    <t>NAME1 + NAME2+3+4 TV HD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</si>
</sst>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50">
    <font>
      <sz val="10"/>
      <name val="Arial"/>
      <family val="2"/>
    </font>
    <font>
      <sz val="10"/>
      <name val="Calibri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9" fillId="8" borderId="3" applyNumberFormat="0" applyFont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6" applyNumberFormat="0" applyAlignment="0" applyProtection="0"/>
    <xf numFmtId="0" fontId="40" fillId="11" borderId="7" applyNumberFormat="0" applyAlignment="0" applyProtection="0"/>
    <xf numFmtId="0" fontId="41" fillId="7" borderId="6" applyNumberFormat="0" applyAlignment="0" applyProtection="0"/>
    <xf numFmtId="0" fontId="42" fillId="0" borderId="8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49" fontId="4" fillId="28" borderId="15" xfId="0" applyNumberFormat="1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7" fillId="36" borderId="16" xfId="0" applyFont="1" applyFill="1" applyBorder="1" applyAlignment="1">
      <alignment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47" fillId="36" borderId="31" xfId="0" applyFont="1" applyFill="1" applyBorder="1" applyAlignment="1">
      <alignment vertical="center"/>
    </xf>
    <xf numFmtId="0" fontId="0" fillId="5" borderId="31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46" fillId="37" borderId="9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4" fillId="35" borderId="31" xfId="0" applyFont="1" applyFill="1" applyBorder="1" applyAlignment="1">
      <alignment vertical="center"/>
    </xf>
    <xf numFmtId="0" fontId="4" fillId="6" borderId="31" xfId="0" applyFont="1" applyFill="1" applyBorder="1" applyAlignment="1">
      <alignment horizontal="center" vertical="center"/>
    </xf>
    <xf numFmtId="49" fontId="4" fillId="28" borderId="31" xfId="0" applyNumberFormat="1" applyFont="1" applyFill="1" applyBorder="1" applyAlignment="1">
      <alignment horizontal="center" vertical="center"/>
    </xf>
    <xf numFmtId="0" fontId="4" fillId="22" borderId="31" xfId="0" applyFont="1" applyFill="1" applyBorder="1" applyAlignment="1">
      <alignment horizontal="center" vertical="center"/>
    </xf>
    <xf numFmtId="0" fontId="4" fillId="18" borderId="31" xfId="0" applyFont="1" applyFill="1" applyBorder="1" applyAlignment="1">
      <alignment horizontal="center" vertical="center"/>
    </xf>
    <xf numFmtId="0" fontId="0" fillId="37" borderId="36" xfId="0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47" fillId="36" borderId="15" xfId="0" applyFont="1" applyFill="1" applyBorder="1" applyAlignment="1">
      <alignment vertical="center"/>
    </xf>
    <xf numFmtId="0" fontId="48" fillId="5" borderId="31" xfId="0" applyFont="1" applyFill="1" applyBorder="1" applyAlignment="1">
      <alignment horizontal="center" vertical="top"/>
    </xf>
    <xf numFmtId="49" fontId="48" fillId="5" borderId="31" xfId="0" applyNumberFormat="1" applyFont="1" applyFill="1" applyBorder="1" applyAlignment="1">
      <alignment horizontal="center" vertical="top"/>
    </xf>
    <xf numFmtId="0" fontId="48" fillId="5" borderId="31" xfId="0" applyFont="1" applyFill="1" applyBorder="1" applyAlignment="1">
      <alignment horizontal="center" vertical="top"/>
    </xf>
    <xf numFmtId="0" fontId="0" fillId="0" borderId="28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7" borderId="12" xfId="0" applyFill="1" applyBorder="1" applyAlignment="1">
      <alignment horizontal="left" vertical="center"/>
    </xf>
    <xf numFmtId="0" fontId="47" fillId="36" borderId="15" xfId="0" applyFont="1" applyFill="1" applyBorder="1" applyAlignment="1">
      <alignment vertical="center"/>
    </xf>
    <xf numFmtId="0" fontId="4" fillId="5" borderId="31" xfId="0" applyFont="1" applyFill="1" applyBorder="1" applyAlignment="1">
      <alignment horizontal="center" vertical="top"/>
    </xf>
    <xf numFmtId="0" fontId="49" fillId="37" borderId="10" xfId="0" applyFont="1" applyFill="1" applyBorder="1" applyAlignment="1">
      <alignment horizontal="left" vertical="center"/>
    </xf>
    <xf numFmtId="0" fontId="49" fillId="37" borderId="12" xfId="0" applyFont="1" applyFill="1" applyBorder="1" applyAlignment="1">
      <alignment horizontal="left" vertical="center"/>
    </xf>
    <xf numFmtId="0" fontId="49" fillId="37" borderId="0" xfId="0" applyFont="1" applyFill="1" applyBorder="1" applyAlignment="1">
      <alignment horizontal="left" vertical="center"/>
    </xf>
    <xf numFmtId="0" fontId="47" fillId="0" borderId="37" xfId="0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horizontal="center" vertical="top"/>
    </xf>
    <xf numFmtId="49" fontId="48" fillId="5" borderId="20" xfId="0" applyNumberFormat="1" applyFont="1" applyFill="1" applyBorder="1" applyAlignment="1">
      <alignment horizontal="center" vertical="top"/>
    </xf>
    <xf numFmtId="49" fontId="48" fillId="5" borderId="20" xfId="0" applyNumberFormat="1" applyFont="1" applyFill="1" applyBorder="1" applyAlignment="1">
      <alignment horizontal="center" vertical="top"/>
    </xf>
    <xf numFmtId="0" fontId="0" fillId="0" borderId="27" xfId="0" applyBorder="1" applyAlignment="1">
      <alignment vertical="center"/>
    </xf>
    <xf numFmtId="0" fontId="0" fillId="37" borderId="13" xfId="0" applyFill="1" applyBorder="1" applyAlignment="1">
      <alignment horizontal="left" vertical="center"/>
    </xf>
    <xf numFmtId="49" fontId="4" fillId="5" borderId="17" xfId="0" applyNumberFormat="1" applyFont="1" applyFill="1" applyBorder="1" applyAlignment="1">
      <alignment horizontal="center" vertical="top"/>
    </xf>
    <xf numFmtId="49" fontId="4" fillId="5" borderId="17" xfId="0" applyNumberFormat="1" applyFont="1" applyFill="1" applyBorder="1" applyAlignment="1">
      <alignment horizontal="center" vertical="top"/>
    </xf>
    <xf numFmtId="0" fontId="47" fillId="0" borderId="20" xfId="0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horizontal="center" vertical="top"/>
    </xf>
    <xf numFmtId="49" fontId="4" fillId="5" borderId="2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37" borderId="11" xfId="0" applyFill="1" applyBorder="1" applyAlignment="1">
      <alignment horizontal="left" vertical="center"/>
    </xf>
    <xf numFmtId="0" fontId="0" fillId="37" borderId="38" xfId="0" applyFill="1" applyBorder="1" applyAlignment="1">
      <alignment horizontal="left" vertical="center"/>
    </xf>
    <xf numFmtId="0" fontId="0" fillId="37" borderId="39" xfId="0" applyFill="1" applyBorder="1" applyAlignment="1">
      <alignment horizontal="left" vertical="center"/>
    </xf>
    <xf numFmtId="0" fontId="49" fillId="37" borderId="11" xfId="0" applyFont="1" applyFill="1" applyBorder="1" applyAlignment="1">
      <alignment horizontal="left" vertical="center"/>
    </xf>
    <xf numFmtId="0" fontId="49" fillId="37" borderId="38" xfId="0" applyFont="1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3" fillId="33" borderId="3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8" fillId="5" borderId="31" xfId="0" applyFont="1" applyFill="1" applyBorder="1" applyAlignment="1">
      <alignment horizontal="center" vertical="center"/>
    </xf>
    <xf numFmtId="49" fontId="48" fillId="5" borderId="15" xfId="0" applyNumberFormat="1" applyFont="1" applyFill="1" applyBorder="1" applyAlignment="1">
      <alignment horizontal="center" vertical="center"/>
    </xf>
    <xf numFmtId="0" fontId="48" fillId="5" borderId="15" xfId="0" applyFont="1" applyFill="1" applyBorder="1" applyAlignment="1">
      <alignment horizontal="center" vertical="center"/>
    </xf>
    <xf numFmtId="0" fontId="48" fillId="5" borderId="40" xfId="0" applyFont="1" applyFill="1" applyBorder="1" applyAlignment="1">
      <alignment horizontal="center" vertical="center"/>
    </xf>
    <xf numFmtId="0" fontId="48" fillId="5" borderId="4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8" fillId="5" borderId="4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3" xfId="0" applyBorder="1" applyAlignment="1">
      <alignment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0</xdr:row>
      <xdr:rowOff>76200</xdr:rowOff>
    </xdr:from>
    <xdr:to>
      <xdr:col>7</xdr:col>
      <xdr:colOff>876300</xdr:colOff>
      <xdr:row>3</xdr:row>
      <xdr:rowOff>66675</xdr:rowOff>
    </xdr:to>
    <xdr:pic>
      <xdr:nvPicPr>
        <xdr:cNvPr id="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76200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1114425</xdr:colOff>
      <xdr:row>14</xdr:row>
      <xdr:rowOff>28575</xdr:rowOff>
    </xdr:to>
    <xdr:pic>
      <xdr:nvPicPr>
        <xdr:cNvPr id="2" name="Picture 8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95400"/>
          <a:ext cx="1104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1123950</xdr:colOff>
      <xdr:row>18</xdr:row>
      <xdr:rowOff>19050</xdr:rowOff>
    </xdr:to>
    <xdr:pic>
      <xdr:nvPicPr>
        <xdr:cNvPr id="3" name="Picture 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428875"/>
          <a:ext cx="1114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76200</xdr:rowOff>
    </xdr:from>
    <xdr:to>
      <xdr:col>7</xdr:col>
      <xdr:colOff>1181100</xdr:colOff>
      <xdr:row>3</xdr:row>
      <xdr:rowOff>123825</xdr:rowOff>
    </xdr:to>
    <xdr:pic>
      <xdr:nvPicPr>
        <xdr:cNvPr id="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76200"/>
          <a:ext cx="1876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152400</xdr:rowOff>
    </xdr:from>
    <xdr:to>
      <xdr:col>0</xdr:col>
      <xdr:colOff>1162050</xdr:colOff>
      <xdr:row>12</xdr:row>
      <xdr:rowOff>152400</xdr:rowOff>
    </xdr:to>
    <xdr:pic>
      <xdr:nvPicPr>
        <xdr:cNvPr id="2" name="Picture 7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38225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1</xdr:col>
      <xdr:colOff>9525</xdr:colOff>
      <xdr:row>20</xdr:row>
      <xdr:rowOff>47625</xdr:rowOff>
    </xdr:to>
    <xdr:pic>
      <xdr:nvPicPr>
        <xdr:cNvPr id="3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657475"/>
          <a:ext cx="1171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0</xdr:row>
      <xdr:rowOff>95250</xdr:rowOff>
    </xdr:from>
    <xdr:to>
      <xdr:col>4</xdr:col>
      <xdr:colOff>838200</xdr:colOff>
      <xdr:row>2</xdr:row>
      <xdr:rowOff>209550</xdr:rowOff>
    </xdr:to>
    <xdr:pic>
      <xdr:nvPicPr>
        <xdr:cNvPr id="1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95250"/>
          <a:ext cx="1876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771525</xdr:colOff>
      <xdr:row>4</xdr:row>
      <xdr:rowOff>152400</xdr:rowOff>
    </xdr:to>
    <xdr:pic>
      <xdr:nvPicPr>
        <xdr:cNvPr id="2" name="Picture 40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72625" y="1619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1</xdr:row>
      <xdr:rowOff>0</xdr:rowOff>
    </xdr:from>
    <xdr:to>
      <xdr:col>5</xdr:col>
      <xdr:colOff>2085975</xdr:colOff>
      <xdr:row>4</xdr:row>
      <xdr:rowOff>152400</xdr:rowOff>
    </xdr:to>
    <xdr:pic>
      <xdr:nvPicPr>
        <xdr:cNvPr id="3" name="Picture 40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296525" y="161925"/>
          <a:ext cx="1362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133350</xdr:rowOff>
    </xdr:from>
    <xdr:to>
      <xdr:col>4</xdr:col>
      <xdr:colOff>1104900</xdr:colOff>
      <xdr:row>3</xdr:row>
      <xdr:rowOff>9525</xdr:rowOff>
    </xdr:to>
    <xdr:pic>
      <xdr:nvPicPr>
        <xdr:cNvPr id="1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3335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9525</xdr:rowOff>
    </xdr:from>
    <xdr:to>
      <xdr:col>5</xdr:col>
      <xdr:colOff>771525</xdr:colOff>
      <xdr:row>4</xdr:row>
      <xdr:rowOff>104775</xdr:rowOff>
    </xdr:to>
    <xdr:pic>
      <xdr:nvPicPr>
        <xdr:cNvPr id="2" name="Picture 2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1</xdr:row>
      <xdr:rowOff>9525</xdr:rowOff>
    </xdr:from>
    <xdr:to>
      <xdr:col>6</xdr:col>
      <xdr:colOff>942975</xdr:colOff>
      <xdr:row>4</xdr:row>
      <xdr:rowOff>104775</xdr:rowOff>
    </xdr:to>
    <xdr:pic>
      <xdr:nvPicPr>
        <xdr:cNvPr id="3" name="Picture 2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439150" y="171450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zoomScaleSheetLayoutView="100" workbookViewId="0" topLeftCell="A4">
      <selection activeCell="A1" sqref="A1:IV1"/>
    </sheetView>
  </sheetViews>
  <sheetFormatPr defaultColWidth="9.140625" defaultRowHeight="12.75"/>
  <cols>
    <col min="1" max="1" width="16.8515625" style="0" customWidth="1"/>
    <col min="2" max="2" width="11.57421875" style="0" customWidth="1"/>
    <col min="3" max="3" width="25.57421875" style="0" customWidth="1"/>
    <col min="4" max="5" width="33.57421875" style="0" customWidth="1"/>
    <col min="6" max="6" width="28.57421875" style="0" customWidth="1"/>
    <col min="7" max="7" width="25.8515625" style="0" customWidth="1"/>
    <col min="8" max="8" width="26.57421875" style="0" customWidth="1"/>
    <col min="9" max="9" width="37.7109375" style="0" customWidth="1"/>
    <col min="10" max="10" width="38.421875" style="0" customWidth="1"/>
    <col min="11" max="11" width="40.7109375" style="0" customWidth="1"/>
    <col min="12" max="12" width="34.8515625" style="0" customWidth="1"/>
  </cols>
  <sheetData>
    <row r="1" ht="12.75"/>
    <row r="2" spans="1:8" ht="18">
      <c r="A2" s="2" t="s">
        <v>0</v>
      </c>
      <c r="B2" s="3"/>
      <c r="C2" s="3"/>
      <c r="D2" s="3"/>
      <c r="E2" s="3"/>
      <c r="F2" s="4"/>
      <c r="G2" s="54"/>
      <c r="H2" s="55"/>
    </row>
    <row r="3" spans="1:8" ht="18" customHeight="1">
      <c r="A3" s="6"/>
      <c r="B3" s="7"/>
      <c r="C3" s="7"/>
      <c r="D3" s="7"/>
      <c r="E3" s="7"/>
      <c r="F3" s="102"/>
      <c r="G3" s="56"/>
      <c r="H3" s="57"/>
    </row>
    <row r="4" spans="1:12" ht="12.75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03"/>
      <c r="G4" s="104"/>
      <c r="H4" s="104"/>
      <c r="I4" s="104"/>
      <c r="J4" s="122"/>
      <c r="K4" s="123"/>
      <c r="L4" s="124"/>
    </row>
    <row r="5" spans="1:12" ht="13.5">
      <c r="A5" s="60" t="s">
        <v>6</v>
      </c>
      <c r="B5" s="61" t="s">
        <v>7</v>
      </c>
      <c r="C5" s="62" t="s">
        <v>8</v>
      </c>
      <c r="D5" s="63" t="s">
        <v>9</v>
      </c>
      <c r="E5" s="16" t="s">
        <v>10</v>
      </c>
      <c r="F5" s="105"/>
      <c r="G5" s="106"/>
      <c r="H5" s="106"/>
      <c r="I5" s="106"/>
      <c r="J5" s="125"/>
      <c r="K5" s="126"/>
      <c r="L5" s="127"/>
    </row>
    <row r="6" spans="1:12" ht="13.5">
      <c r="A6" s="45" t="s">
        <v>11</v>
      </c>
      <c r="B6" s="107" t="s">
        <v>2</v>
      </c>
      <c r="C6" s="108" t="s">
        <v>12</v>
      </c>
      <c r="D6" s="109" t="s">
        <v>13</v>
      </c>
      <c r="E6" s="109" t="s">
        <v>14</v>
      </c>
      <c r="F6" s="110" t="s">
        <v>15</v>
      </c>
      <c r="G6" s="110" t="s">
        <v>16</v>
      </c>
      <c r="H6" s="111" t="s">
        <v>17</v>
      </c>
      <c r="I6" s="110" t="s">
        <v>18</v>
      </c>
      <c r="J6" s="128" t="s">
        <v>19</v>
      </c>
      <c r="K6" s="110" t="s">
        <v>20</v>
      </c>
      <c r="L6" s="110" t="s">
        <v>21</v>
      </c>
    </row>
    <row r="7" spans="1:12" ht="12.75">
      <c r="A7" s="112" t="s">
        <v>22</v>
      </c>
      <c r="B7" s="113" t="str">
        <f>LOWER(B5)</f>
        <v>sky</v>
      </c>
      <c r="C7" s="114" t="str">
        <f>LOWER(B5)&amp;LOWER(C5)</f>
        <v>skysports</v>
      </c>
      <c r="D7" s="114" t="str">
        <f>LOWER(B5)&amp;LOWER(C5)&amp;LOWER(D5)</f>
        <v>skysportspremier</v>
      </c>
      <c r="E7" s="114" t="str">
        <f>LOWER(B5)&amp;LOWER(C5)&amp;LOWER(D5)&amp;LOWER(E5)</f>
        <v>skysportspremierleague</v>
      </c>
      <c r="F7" s="115" t="str">
        <f>LOWER(B5)&amp;"tv"</f>
        <v>skytv</v>
      </c>
      <c r="G7" s="113" t="str">
        <f>LOWER(B5)&amp;LOWER(C5)&amp;"tv"</f>
        <v>skysportstv</v>
      </c>
      <c r="H7" s="113" t="str">
        <f>LOWER(B5)&amp;LOWER(C5)&amp;"hd"</f>
        <v>skysportshd</v>
      </c>
      <c r="I7" s="113" t="str">
        <f>LOWER(B5)&amp;LOWER(C5)&amp;LOWER(D5)&amp;"tv"</f>
        <v>skysportspremiertv</v>
      </c>
      <c r="J7" s="129" t="str">
        <f>LOWER(B5)&amp;LOWER(C5)&amp;LOWER(D5)&amp;"hd"</f>
        <v>skysportspremierhd</v>
      </c>
      <c r="K7" s="113" t="str">
        <f>LOWER(B5)&amp;LOWER(C5)&amp;LOWER(D5)&amp;LOWER(E5)&amp;"tv"</f>
        <v>skysportspremierleaguetv</v>
      </c>
      <c r="L7" s="113" t="str">
        <f>LOWER(B5)&amp;LOWER(C5)&amp;LOWER(D5)&amp;LOWER(E5)&amp;"hd"</f>
        <v>skysportspremierleaguehd</v>
      </c>
    </row>
    <row r="8" spans="1:12" ht="12.75">
      <c r="A8" s="116"/>
      <c r="B8" s="116" t="str">
        <f>PROPER(B5)</f>
        <v>Sky</v>
      </c>
      <c r="C8" s="117" t="str">
        <f>PROPER(B5)&amp;LOWER(C5)</f>
        <v>Skysports</v>
      </c>
      <c r="D8" s="117" t="str">
        <f>PROPER(B5)&amp;LOWER(C5)&amp;LOWER(D5)</f>
        <v>Skysportspremier</v>
      </c>
      <c r="E8" s="117" t="str">
        <f>PROPER(B5)&amp;LOWER(C5)&amp;LOWER(D5)&amp;LOWER(E5)</f>
        <v>Skysportspremierleague</v>
      </c>
      <c r="F8" s="48" t="str">
        <f>PROPER(B5)&amp;"Tv"</f>
        <v>SkyTv</v>
      </c>
      <c r="G8" s="116" t="str">
        <f>LOWER(B5)&amp;LOWER(C5)&amp;"_tv"</f>
        <v>skysports_tv</v>
      </c>
      <c r="H8" s="116" t="str">
        <f>LOWER(B5)&amp;LOWER(C5)&amp;"_hd"</f>
        <v>skysports_hd</v>
      </c>
      <c r="I8" s="116" t="str">
        <f>LOWER(B5)&amp;LOWER(C5)&amp;LOWER(D5)&amp;"_tv"</f>
        <v>skysportspremier_tv</v>
      </c>
      <c r="J8" s="130" t="str">
        <f>LOWER(B5)&amp;LOWER(C5)&amp;LOWER(D5)&amp;"_hd"</f>
        <v>skysportspremier_hd</v>
      </c>
      <c r="K8" s="116" t="str">
        <f>LOWER(B5)&amp;LOWER(C5)&amp;LOWER(D5)&amp;LOWER(E5)&amp;"_tv"</f>
        <v>skysportspremierleague_tv</v>
      </c>
      <c r="L8" s="116" t="str">
        <f>LOWER(B5)&amp;LOWER(C5)&amp;LOWER(D5)&amp;LOWER(E5)&amp;"_hd"</f>
        <v>skysportspremierleague_hd</v>
      </c>
    </row>
    <row r="9" spans="1:12" ht="12.75">
      <c r="A9" s="116"/>
      <c r="B9" s="116" t="str">
        <f>UPPER(B5)</f>
        <v>SKY</v>
      </c>
      <c r="C9" s="117" t="str">
        <f>PROPER(B5)&amp;PROPER(C5)</f>
        <v>SkySports</v>
      </c>
      <c r="D9" s="117" t="str">
        <f>PROPER(B5)&amp;PROPER(C5)&amp;PROPER(D5)</f>
        <v>SkySportsPremier</v>
      </c>
      <c r="E9" s="117" t="str">
        <f>PROPER(B5)&amp;PROPER(C5)&amp;PROPER(D5)&amp;PROPER(E5)</f>
        <v>SkySportsPremierLeague</v>
      </c>
      <c r="F9" s="48" t="str">
        <f>PROPER(B5)&amp;"TV"</f>
        <v>SkyTV</v>
      </c>
      <c r="G9" s="116" t="str">
        <f>LOWER(B5)&amp;LOWER(C5)&amp;"-tv"</f>
        <v>skysports-tv</v>
      </c>
      <c r="H9" s="116" t="str">
        <f>LOWER(B5)&amp;LOWER(C5)&amp;"-hd"</f>
        <v>skysports-hd</v>
      </c>
      <c r="I9" s="116" t="str">
        <f>LOWER(B5)&amp;LOWER(C5)&amp;LOWER(D5)&amp;"-tv"</f>
        <v>skysportspremier-tv</v>
      </c>
      <c r="J9" s="130" t="str">
        <f>LOWER(B5)&amp;LOWER(C5)&amp;LOWER(D5)&amp;"-hd"</f>
        <v>skysportspremier-hd</v>
      </c>
      <c r="K9" s="116" t="str">
        <f>LOWER(B5)&amp;LOWER(C5)&amp;LOWER(D5)&amp;LOWER(E5)&amp;"-tv"</f>
        <v>skysportspremierleague-tv</v>
      </c>
      <c r="L9" s="116" t="str">
        <f>LOWER(B5)&amp;LOWER(C5)&amp;LOWER(D5)&amp;LOWER(E5)&amp;"-hd"</f>
        <v>skysportspremierleague-hd</v>
      </c>
    </row>
    <row r="10" spans="1:12" ht="12.75">
      <c r="A10" s="116"/>
      <c r="B10" s="116"/>
      <c r="C10" s="117" t="str">
        <f>UPPER(B5)&amp;UPPER(C5)</f>
        <v>SKYSPORTS</v>
      </c>
      <c r="D10" s="117" t="str">
        <f>UPPER(B5)&amp;UPPER(C5)&amp;UPPER(D5)</f>
        <v>SKYSPORTSPREMIER</v>
      </c>
      <c r="E10" s="117" t="str">
        <f>UPPER(B5)&amp;UPPER(C5)&amp;UPPER(D5)&amp;UPPER(E5)</f>
        <v>SKYSPORTSPREMIERLEAGUE</v>
      </c>
      <c r="F10" s="48" t="str">
        <f>UPPER(B5)&amp;"TV"</f>
        <v>SKYTV</v>
      </c>
      <c r="G10" s="116" t="str">
        <f>PROPER(B5)&amp;LOWER(C5)&amp;"tv"</f>
        <v>Skysportstv</v>
      </c>
      <c r="H10" s="116" t="str">
        <f>PROPER(B5)&amp;LOWER(C5)&amp;"hd"</f>
        <v>Skysportshd</v>
      </c>
      <c r="I10" s="116" t="str">
        <f>PROPER(B5)&amp;LOWER(C5)&amp;LOWER(D5)&amp;"tv"</f>
        <v>Skysportspremiertv</v>
      </c>
      <c r="J10" s="130" t="str">
        <f>PROPER(B5)&amp;LOWER(C5)&amp;LOWER(D5)&amp;"hd"</f>
        <v>Skysportspremierhd</v>
      </c>
      <c r="K10" s="116" t="str">
        <f>PROPER(B5)&amp;LOWER(C5)&amp;LOWER(D5)&amp;LOWER(E5)&amp;"tv"</f>
        <v>Skysportspremierleaguetv</v>
      </c>
      <c r="L10" s="116" t="str">
        <f>PROPER(B5)&amp;LOWER(C5)&amp;LOWER(D5)&amp;LOWER(E5)&amp;"hd"</f>
        <v>Skysportspremierleaguehd</v>
      </c>
    </row>
    <row r="11" spans="1:12" ht="12.75">
      <c r="A11" s="116"/>
      <c r="B11" s="116"/>
      <c r="C11" s="117" t="str">
        <f>LOWER(B5)&amp;"_"&amp;LOWER(C5)</f>
        <v>sky_sports</v>
      </c>
      <c r="D11" s="117" t="str">
        <f>LOWER(B5)&amp;"_"&amp;LOWER(C5)&amp;"_"&amp;LOWER(D5)</f>
        <v>sky_sports_premier</v>
      </c>
      <c r="E11" s="117" t="str">
        <f>LOWER(B5)&amp;"_"&amp;LOWER(C5)&amp;"_"&amp;LOWER(D5)&amp;"_"&amp;LOWER(E5)</f>
        <v>sky_sports_premier_league</v>
      </c>
      <c r="F11" s="48" t="str">
        <f>LOWER(B5)&amp;"_tv"</f>
        <v>sky_tv</v>
      </c>
      <c r="G11" s="116" t="str">
        <f>PROPER(B5)&amp;LOWER(C5)&amp;"_tv"</f>
        <v>Skysports_tv</v>
      </c>
      <c r="H11" s="116" t="str">
        <f>PROPER(B5)&amp;LOWER(C5)&amp;"_hd"</f>
        <v>Skysports_hd</v>
      </c>
      <c r="I11" s="116" t="str">
        <f>PROPER(B5)&amp;LOWER(C5)&amp;LOWER(D5)&amp;"_tv"</f>
        <v>Skysportspremier_tv</v>
      </c>
      <c r="J11" s="130" t="str">
        <f>PROPER(B5)&amp;LOWER(C5)&amp;LOWER(D5)&amp;"_hd"</f>
        <v>Skysportspremier_hd</v>
      </c>
      <c r="K11" s="116" t="str">
        <f>PROPER(B5)&amp;LOWER(C5)&amp;LOWER(D5)&amp;LOWER(E5)&amp;"_tv"</f>
        <v>Skysportspremierleague_tv</v>
      </c>
      <c r="L11" s="116" t="str">
        <f>PROPER(B5)&amp;LOWER(C5)&amp;LOWER(D5)&amp;LOWER(E5)&amp;"_hd"</f>
        <v>Skysportspremierleague_hd</v>
      </c>
    </row>
    <row r="12" spans="1:12" ht="12.75">
      <c r="A12" s="116"/>
      <c r="B12" s="116"/>
      <c r="C12" s="117" t="str">
        <f>PROPER(B5)&amp;"_"&amp;LOWER(C5)</f>
        <v>Sky_sports</v>
      </c>
      <c r="D12" s="117" t="str">
        <f>PROPER(B5)&amp;"_"&amp;LOWER(C5)&amp;"_"&amp;LOWER(D5)</f>
        <v>Sky_sports_premier</v>
      </c>
      <c r="E12" s="117" t="str">
        <f>PROPER(B5)&amp;"_"&amp;LOWER(C5)&amp;"_"&amp;LOWER(D5)&amp;"_"&amp;LOWER(E5)</f>
        <v>Sky_sports_premier_league</v>
      </c>
      <c r="F12" s="48" t="str">
        <f>PROPER(B5)&amp;"_Tv"</f>
        <v>Sky_Tv</v>
      </c>
      <c r="G12" s="116" t="str">
        <f>PROPER(B5)&amp;LOWER(C5)&amp;"-tv"</f>
        <v>Skysports-tv</v>
      </c>
      <c r="H12" s="116" t="str">
        <f>PROPER(B5)&amp;LOWER(C5)&amp;"-hd"</f>
        <v>Skysports-hd</v>
      </c>
      <c r="I12" s="116" t="str">
        <f>PROPER(B5)&amp;LOWER(C5)&amp;LOWER(D5)&amp;"_tv"</f>
        <v>Skysportspremier_tv</v>
      </c>
      <c r="J12" s="130" t="str">
        <f>PROPER(B5)&amp;LOWER(C5)&amp;LOWER(D5)&amp;"_hd"</f>
        <v>Skysportspremier_hd</v>
      </c>
      <c r="K12" s="116" t="str">
        <f>PROPER(B5)&amp;LOWER(C5)&amp;LOWER(D5)&amp;LOWER(E5)&amp;"_tv"</f>
        <v>Skysportspremierleague_tv</v>
      </c>
      <c r="L12" s="116" t="str">
        <f>PROPER(B5)&amp;LOWER(C5)&amp;LOWER(D5)&amp;LOWER(E5)&amp;"_hd"</f>
        <v>Skysportspremierleague_hd</v>
      </c>
    </row>
    <row r="13" spans="1:12" ht="12.75">
      <c r="A13" s="116"/>
      <c r="B13" s="116"/>
      <c r="C13" s="117" t="str">
        <f>PROPER(B5)&amp;"_"&amp;PROPER(C5)</f>
        <v>Sky_Sports</v>
      </c>
      <c r="D13" s="117" t="str">
        <f>PROPER(B5)&amp;"_"&amp;PROPER(C5)&amp;"_"&amp;PROPER(D5)</f>
        <v>Sky_Sports_Premier</v>
      </c>
      <c r="E13" s="117" t="str">
        <f>PROPER(B5)&amp;"_"&amp;PROPER(C5)&amp;"_"&amp;PROPER(D5)&amp;"_"&amp;PROPER(E5)</f>
        <v>Sky_Sports_Premier_League</v>
      </c>
      <c r="F13" s="48" t="str">
        <f>PROPER(B5)&amp;"_TV"</f>
        <v>Sky_TV</v>
      </c>
      <c r="G13" s="116" t="str">
        <f>PROPER(B5)&amp;LOWER(C5)&amp;"Tv"</f>
        <v>SkysportsTv</v>
      </c>
      <c r="H13" s="116" t="str">
        <f>PROPER(B5)&amp;LOWER(C5)&amp;"Hd"</f>
        <v>SkysportsHd</v>
      </c>
      <c r="I13" s="116" t="str">
        <f>PROPER(B5)&amp;LOWER(C5)&amp;LOWER(D5)&amp;"Tv"</f>
        <v>SkysportspremierTv</v>
      </c>
      <c r="J13" s="130" t="str">
        <f>PROPER(B5)&amp;LOWER(C5)&amp;LOWER(D5)&amp;"Hd"</f>
        <v>SkysportspremierHd</v>
      </c>
      <c r="K13" s="116" t="str">
        <f>PROPER(B5)&amp;LOWER(C5)&amp;LOWER(D5)&amp;LOWER(E5)&amp;"Tv"</f>
        <v>SkysportspremierleagueTv</v>
      </c>
      <c r="L13" s="116" t="str">
        <f>PROPER(B5)&amp;LOWER(C5)&amp;LOWER(D5)&amp;LOWER(E5)&amp;"Hd"</f>
        <v>SkysportspremierleagueHd</v>
      </c>
    </row>
    <row r="14" spans="1:12" ht="12.75">
      <c r="A14" s="116"/>
      <c r="B14" s="116"/>
      <c r="C14" s="117" t="str">
        <f>UPPER(B5)&amp;"_"&amp;UPPER(C5)</f>
        <v>SKY_SPORTS</v>
      </c>
      <c r="D14" s="117" t="str">
        <f>UPPER(B5)&amp;"_"&amp;UPPER(C5)&amp;"_"&amp;UPPER(D5)</f>
        <v>SKY_SPORTS_PREMIER</v>
      </c>
      <c r="E14" s="117" t="str">
        <f>UPPER(B5)&amp;"_"&amp;UPPER(C5)&amp;"_"&amp;UPPER(D5)&amp;"_"&amp;UPPER(E5)</f>
        <v>SKY_SPORTS_PREMIER_LEAGUE</v>
      </c>
      <c r="F14" s="48" t="str">
        <f>UPPER(B5)&amp;"_TV"</f>
        <v>SKY_TV</v>
      </c>
      <c r="G14" s="116" t="str">
        <f>PROPER(B5)&amp;LOWER(C5)&amp;"_Tv"</f>
        <v>Skysports_Tv</v>
      </c>
      <c r="H14" s="116" t="str">
        <f>PROPER(B5)&amp;LOWER(C5)&amp;"_Hd"</f>
        <v>Skysports_Hd</v>
      </c>
      <c r="I14" s="116" t="str">
        <f>PROPER(B5)&amp;LOWER(C5)&amp;LOWER(D5)&amp;"_Tv"</f>
        <v>Skysportspremier_Tv</v>
      </c>
      <c r="J14" s="130" t="str">
        <f>PROPER(B5)&amp;LOWER(C5)&amp;LOWER(D5)&amp;"_Hd"</f>
        <v>Skysportspremier_Hd</v>
      </c>
      <c r="K14" s="116" t="str">
        <f>PROPER(B5)&amp;LOWER(C5)&amp;LOWER(D5)&amp;LOWER(E5)&amp;"_Tv"</f>
        <v>Skysportspremierleague_Tv</v>
      </c>
      <c r="L14" s="116" t="str">
        <f>PROPER(B5)&amp;LOWER(C5)&amp;LOWER(D5)&amp;LOWER(E5)&amp;"_Hd"</f>
        <v>Skysportspremierleague_Hd</v>
      </c>
    </row>
    <row r="15" spans="1:12" ht="12.75">
      <c r="A15" s="116"/>
      <c r="B15" s="116"/>
      <c r="C15" s="117" t="str">
        <f>LOWER(B5)&amp;"-"&amp;LOWER(C5)</f>
        <v>sky-sports</v>
      </c>
      <c r="D15" s="117" t="str">
        <f>LOWER(B5)&amp;"-"&amp;LOWER(C5)&amp;"-"&amp;LOWER(D5)</f>
        <v>sky-sports-premier</v>
      </c>
      <c r="E15" s="117" t="str">
        <f>LOWER(B5)&amp;"-"&amp;LOWER(C5)&amp;"-"&amp;LOWER(D5)&amp;"-"&amp;LOWER(E5)</f>
        <v>sky-sports-premier-league</v>
      </c>
      <c r="F15" s="48" t="str">
        <f>LOWER(B5)&amp;"-tv"</f>
        <v>sky-tv</v>
      </c>
      <c r="G15" s="116" t="str">
        <f>PROPER(B5)&amp;LOWER(C5)&amp;"-Tv"</f>
        <v>Skysports-Tv</v>
      </c>
      <c r="H15" s="116" t="str">
        <f>PROPER(B5)&amp;LOWER(C5)&amp;"-Hd"</f>
        <v>Skysports-Hd</v>
      </c>
      <c r="I15" s="116" t="str">
        <f>PROPER(B5)&amp;LOWER(C5)&amp;LOWER(D5)&amp;"_Tv"</f>
        <v>Skysportspremier_Tv</v>
      </c>
      <c r="J15" s="130" t="str">
        <f>PROPER(B5)&amp;LOWER(C5)&amp;LOWER(D5)&amp;"_Hd"</f>
        <v>Skysportspremier_Hd</v>
      </c>
      <c r="K15" s="116" t="str">
        <f>PROPER(B5)&amp;LOWER(C5)&amp;LOWER(D5)&amp;LOWER(E5)&amp;"_Tv"</f>
        <v>Skysportspremierleague_Tv</v>
      </c>
      <c r="L15" s="116" t="str">
        <f>PROPER(B5)&amp;LOWER(C5)&amp;LOWER(D5)&amp;LOWER(E5)&amp;"_Hd"</f>
        <v>Skysportspremierleague_Hd</v>
      </c>
    </row>
    <row r="16" spans="1:12" ht="12.75">
      <c r="A16" s="116"/>
      <c r="B16" s="116"/>
      <c r="C16" s="117" t="str">
        <f>PROPER(B5)&amp;"-"&amp;LOWER(C5)</f>
        <v>Sky-sports</v>
      </c>
      <c r="D16" s="117" t="str">
        <f>PROPER(B5)&amp;"-"&amp;LOWER(C5)&amp;"-"&amp;LOWER(D5)</f>
        <v>Sky-sports-premier</v>
      </c>
      <c r="E16" s="117" t="str">
        <f>PROPER(B5)&amp;"-"&amp;LOWER(C5)&amp;"-"&amp;LOWER(D5)&amp;"-"&amp;LOWER(E5)</f>
        <v>Sky-sports-premier-league</v>
      </c>
      <c r="F16" s="48" t="str">
        <f>PROPER(B5)&amp;"-Tv"</f>
        <v>Sky-Tv</v>
      </c>
      <c r="G16" s="116" t="str">
        <f>PROPER(B5)&amp;LOWER(C5)&amp;"TV"</f>
        <v>SkysportsTV</v>
      </c>
      <c r="H16" s="116" t="str">
        <f>PROPER(B5)&amp;LOWER(C5)&amp;"HD"</f>
        <v>SkysportsHD</v>
      </c>
      <c r="I16" s="116" t="str">
        <f>PROPER(B5)&amp;LOWER(C5)&amp;LOWER(D5)&amp;"TV"</f>
        <v>SkysportspremierTV</v>
      </c>
      <c r="J16" s="130" t="str">
        <f>PROPER(B5)&amp;LOWER(C5)&amp;LOWER(D5)&amp;"HD"</f>
        <v>SkysportspremierHD</v>
      </c>
      <c r="K16" s="116" t="str">
        <f>PROPER(B5)&amp;LOWER(C5)&amp;LOWER(D5)&amp;LOWER(E5)&amp;"TV"</f>
        <v>SkysportspremierleagueTV</v>
      </c>
      <c r="L16" s="116" t="str">
        <f>PROPER(B5)&amp;LOWER(C5)&amp;LOWER(D5)&amp;LOWER(E5)&amp;"HD"</f>
        <v>SkysportspremierleagueHD</v>
      </c>
    </row>
    <row r="17" spans="1:12" ht="12.75">
      <c r="A17" s="116"/>
      <c r="B17" s="116"/>
      <c r="C17" s="117" t="str">
        <f>PROPER(B5)&amp;"-"&amp;PROPER(C5)</f>
        <v>Sky-Sports</v>
      </c>
      <c r="D17" s="117" t="str">
        <f>PROPER(B5)&amp;"-"&amp;PROPER(C5)&amp;"-"&amp;PROPER(D5)</f>
        <v>Sky-Sports-Premier</v>
      </c>
      <c r="E17" s="117" t="str">
        <f>PROPER(B5)&amp;"-"&amp;PROPER(C5)&amp;"-"&amp;PROPER(D5)&amp;"-"&amp;PROPER(E5)</f>
        <v>Sky-Sports-Premier-League</v>
      </c>
      <c r="F17" s="48" t="str">
        <f>PROPER(B5)&amp;"-TV"</f>
        <v>Sky-TV</v>
      </c>
      <c r="G17" s="116" t="str">
        <f>PROPER(B5)&amp;LOWER(C5)&amp;"_TV"</f>
        <v>Skysports_TV</v>
      </c>
      <c r="H17" s="116" t="str">
        <f>PROPER(B5)&amp;LOWER(C5)&amp;"_HD"</f>
        <v>Skysports_HD</v>
      </c>
      <c r="I17" s="116" t="str">
        <f>PROPER(B5)&amp;LOWER(C5)&amp;LOWER(D5)&amp;"_TV"</f>
        <v>Skysportspremier_TV</v>
      </c>
      <c r="J17" s="130" t="str">
        <f>PROPER(B5)&amp;LOWER(C5)&amp;LOWER(D5)&amp;"_HD"</f>
        <v>Skysportspremier_HD</v>
      </c>
      <c r="K17" s="116" t="str">
        <f>PROPER(B5)&amp;LOWER(C5)&amp;LOWER(D5)&amp;LOWER(E5)&amp;"_TV"</f>
        <v>Skysportspremierleague_TV</v>
      </c>
      <c r="L17" s="116" t="str">
        <f>PROPER(B5)&amp;LOWER(C5)&amp;LOWER(D5)&amp;LOWER(E5)&amp;"_HD"</f>
        <v>Skysportspremierleague_HD</v>
      </c>
    </row>
    <row r="18" spans="1:12" ht="12.75">
      <c r="A18" s="116"/>
      <c r="B18" s="116"/>
      <c r="C18" s="117" t="str">
        <f>UPPER(B5)&amp;"-"&amp;UPPER(C5)</f>
        <v>SKY-SPORTS</v>
      </c>
      <c r="D18" s="117" t="str">
        <f>UPPER(B5)&amp;"-"&amp;UPPER(C5)&amp;"-"&amp;UPPER(D5)</f>
        <v>SKY-SPORTS-PREMIER</v>
      </c>
      <c r="E18" s="117" t="str">
        <f>UPPER(B5)&amp;"-"&amp;UPPER(C5)&amp;"-"&amp;UPPER(D5)&amp;"-"&amp;UPPER(E5)</f>
        <v>SKY-SPORTS-PREMIER-LEAGUE</v>
      </c>
      <c r="F18" s="48" t="str">
        <f>UPPER(B5)&amp;"-TV"</f>
        <v>SKY-TV</v>
      </c>
      <c r="G18" s="116" t="str">
        <f>PROPER(B5)&amp;LOWER(C5)&amp;"-TV"</f>
        <v>Skysports-TV</v>
      </c>
      <c r="H18" s="116" t="str">
        <f>PROPER(B5)&amp;LOWER(C5)&amp;"-HD"</f>
        <v>Skysports-HD</v>
      </c>
      <c r="I18" s="116" t="str">
        <f>PROPER(B5)&amp;LOWER(C5)&amp;LOWER(D5)&amp;"_TV"</f>
        <v>Skysportspremier_TV</v>
      </c>
      <c r="J18" s="130" t="str">
        <f>PROPER(B5)&amp;LOWER(C5)&amp;LOWER(D5)&amp;"_HD"</f>
        <v>Skysportspremier_HD</v>
      </c>
      <c r="K18" s="116" t="str">
        <f>PROPER(B5)&amp;LOWER(C5)&amp;LOWER(D5)&amp;LOWER(E5)&amp;"_TV"</f>
        <v>Skysportspremierleague_TV</v>
      </c>
      <c r="L18" s="116" t="str">
        <f>PROPER(B5)&amp;LOWER(C5)&amp;LOWER(D5)&amp;LOWER(E5)&amp;"_HD"</f>
        <v>Skysportspremierleague_HD</v>
      </c>
    </row>
    <row r="19" spans="1:12" ht="12.75">
      <c r="A19" s="116"/>
      <c r="B19" s="116"/>
      <c r="C19" s="116"/>
      <c r="D19" s="116"/>
      <c r="E19" s="116" t="str">
        <f>PROPER(B5)&amp;PROPER(C5)&amp;PROPER(D5)&amp;LOWER(E5)</f>
        <v>SkySportsPremierleague</v>
      </c>
      <c r="F19" s="48" t="str">
        <f>LOWER(B5)&amp;"hd"</f>
        <v>skyhd</v>
      </c>
      <c r="G19" s="116" t="str">
        <f>PROPER(B5)&amp;PROPER(C5)&amp;"Tv"</f>
        <v>SkySportsTv</v>
      </c>
      <c r="H19" s="116" t="str">
        <f>PROPER(B5)&amp;PROPER(C5)&amp;"Hd"</f>
        <v>SkySportsHd</v>
      </c>
      <c r="I19" s="116" t="str">
        <f>PROPER(B5)&amp;PROPER(C5)&amp;PROPER(D5)&amp;"Tv"</f>
        <v>SkySportsPremierTv</v>
      </c>
      <c r="J19" s="130" t="str">
        <f>PROPER(B5)&amp;PROPER(C5)&amp;PROPER(D5)&amp;"Hd"</f>
        <v>SkySportsPremierHd</v>
      </c>
      <c r="K19" s="116" t="str">
        <f>PROPER(B5)&amp;PROPER(C5)&amp;PROPER(D5)&amp;PROPER(E5)&amp;"Tv"</f>
        <v>SkySportsPremierLeagueTv</v>
      </c>
      <c r="L19" s="116" t="str">
        <f>PROPER(B5)&amp;PROPER(C5)&amp;PROPER(D5)&amp;PROPER(E5)&amp;"Hd"</f>
        <v>SkySportsPremierLeagueHd</v>
      </c>
    </row>
    <row r="20" spans="1:12" ht="12.75">
      <c r="A20" s="116"/>
      <c r="B20" s="116"/>
      <c r="C20" s="116"/>
      <c r="D20" s="116"/>
      <c r="E20" s="116" t="str">
        <f>PROPER(B5)&amp;"-"&amp;PROPER(C5)&amp;"-"&amp;PROPER(D5)&amp;"-"&amp;LOWER(E5)</f>
        <v>Sky-Sports-Premier-league</v>
      </c>
      <c r="F20" s="48" t="str">
        <f>PROPER(B5)&amp;"Hd"</f>
        <v>SkyHd</v>
      </c>
      <c r="G20" s="116" t="str">
        <f>PROPER(B5)&amp;PROPER(C5)&amp;"_Tv"</f>
        <v>SkySports_Tv</v>
      </c>
      <c r="H20" s="116" t="str">
        <f>PROPER(B5)&amp;PROPER(C5)&amp;"_Hd"</f>
        <v>SkySports_Hd</v>
      </c>
      <c r="I20" s="116" t="str">
        <f>PROPER(B5)&amp;PROPER(C5)&amp;PROPER(D5)&amp;"_Tv"</f>
        <v>SkySportsPremier_Tv</v>
      </c>
      <c r="J20" s="130" t="str">
        <f>PROPER(B5)&amp;PROPER(C5)&amp;PROPER(D5)&amp;"_Hd"</f>
        <v>SkySportsPremier_Hd</v>
      </c>
      <c r="K20" s="116" t="str">
        <f>PROPER(B5)&amp;PROPER(C5)&amp;PROPER(D5)&amp;PROPER(E5)&amp;"_Tv"</f>
        <v>SkySportsPremierLeague_Tv</v>
      </c>
      <c r="L20" s="116" t="str">
        <f>PROPER(B5)&amp;PROPER(C5)&amp;PROPER(D5)&amp;PROPER(E5)&amp;"_Hd"</f>
        <v>SkySportsPremierLeague_Hd</v>
      </c>
    </row>
    <row r="21" spans="1:12" ht="12.75">
      <c r="A21" s="116"/>
      <c r="B21" s="116"/>
      <c r="C21" s="116"/>
      <c r="D21" s="116"/>
      <c r="E21" s="116" t="str">
        <f>PROPER(B5)&amp;"_"&amp;PROPER(C5)&amp;"_"&amp;PROPER(D5)&amp;"_"&amp;LOWER(E5)</f>
        <v>Sky_Sports_Premier_league</v>
      </c>
      <c r="F21" s="48" t="str">
        <f>PROPER(B5)&amp;"HD"</f>
        <v>SkyHD</v>
      </c>
      <c r="G21" s="116" t="str">
        <f>PROPER(B5)&amp;PROPER(C5)&amp;"-Tv"</f>
        <v>SkySports-Tv</v>
      </c>
      <c r="H21" s="116" t="str">
        <f>PROPER(B5)&amp;PROPER(C5)&amp;"-Hd"</f>
        <v>SkySports-Hd</v>
      </c>
      <c r="I21" s="116" t="str">
        <f>PROPER(B5)&amp;PROPER(C5)&amp;PROPER(D5)&amp;"-Tv"</f>
        <v>SkySportsPremier-Tv</v>
      </c>
      <c r="J21" s="130" t="str">
        <f>PROPER(B5)&amp;PROPER(C5)&amp;PROPER(D5)&amp;"-Hd"</f>
        <v>SkySportsPremier-Hd</v>
      </c>
      <c r="K21" s="116" t="str">
        <f>PROPER(B5)&amp;PROPER(C5)&amp;PROPER(D5)&amp;PROPER(E5)&amp;"-Tv"</f>
        <v>SkySportsPremierLeague-Tv</v>
      </c>
      <c r="L21" s="116" t="str">
        <f>PROPER(B5)&amp;PROPER(C5)&amp;PROPER(D5)&amp;PROPER(E5)&amp;"-Hd"</f>
        <v>SkySportsPremierLeague-Hd</v>
      </c>
    </row>
    <row r="22" spans="1:12" ht="12.75">
      <c r="A22" s="116"/>
      <c r="B22" s="116"/>
      <c r="C22" s="116"/>
      <c r="D22" s="116"/>
      <c r="E22" s="116"/>
      <c r="F22" s="48" t="str">
        <f>UPPER(B5)&amp;"HD"</f>
        <v>SKYHD</v>
      </c>
      <c r="G22" s="116" t="str">
        <f>PROPER(B5)&amp;PROPER(C5)&amp;"TV"</f>
        <v>SkySportsTV</v>
      </c>
      <c r="H22" s="116" t="str">
        <f>PROPER(B5)&amp;PROPER(C5)&amp;"HD"</f>
        <v>SkySportsHD</v>
      </c>
      <c r="I22" s="116" t="str">
        <f>PROPER(B5)&amp;PROPER(C5)&amp;PROPER(D5)&amp;"TV"</f>
        <v>SkySportsPremierTV</v>
      </c>
      <c r="J22" s="130" t="str">
        <f>PROPER(B5)&amp;PROPER(C5)&amp;PROPER(D5)&amp;"HD"</f>
        <v>SkySportsPremierHD</v>
      </c>
      <c r="K22" s="116" t="str">
        <f>PROPER(B5)&amp;PROPER(C5)&amp;PROPER(D5)&amp;PROPER(E5)&amp;"TV"</f>
        <v>SkySportsPremierLeagueTV</v>
      </c>
      <c r="L22" s="116" t="str">
        <f>PROPER(B5)&amp;PROPER(C5)&amp;PROPER(D5)&amp;PROPER(E5)&amp;"HD"</f>
        <v>SkySportsPremierLeagueHD</v>
      </c>
    </row>
    <row r="23" spans="1:12" ht="12.75">
      <c r="A23" s="116"/>
      <c r="B23" s="116"/>
      <c r="C23" s="116"/>
      <c r="D23" s="116"/>
      <c r="E23" s="116"/>
      <c r="F23" s="48" t="str">
        <f>LOWER(B5)&amp;"_hd"</f>
        <v>sky_hd</v>
      </c>
      <c r="G23" s="116" t="str">
        <f>PROPER(B5)&amp;PROPER(C5)&amp;"_TV"</f>
        <v>SkySports_TV</v>
      </c>
      <c r="H23" s="116" t="str">
        <f>PROPER(B5)&amp;PROPER(C5)&amp;"_HD"</f>
        <v>SkySports_HD</v>
      </c>
      <c r="I23" s="116" t="str">
        <f>PROPER(B5)&amp;PROPER(C5)&amp;PROPER(D5)&amp;"_TV"</f>
        <v>SkySportsPremier_TV</v>
      </c>
      <c r="J23" s="130" t="str">
        <f>PROPER(B5)&amp;PROPER(C5)&amp;PROPER(D5)&amp;"_HD"</f>
        <v>SkySportsPremier_HD</v>
      </c>
      <c r="K23" s="116" t="str">
        <f>PROPER(B5)&amp;PROPER(C5)&amp;PROPER(D5)&amp;PROPER(E5)&amp;"_TV"</f>
        <v>SkySportsPremierLeague_TV</v>
      </c>
      <c r="L23" s="116" t="str">
        <f>PROPER(B5)&amp;PROPER(C5)&amp;PROPER(D5)&amp;PROPER(E5)&amp;"_HD"</f>
        <v>SkySportsPremierLeague_HD</v>
      </c>
    </row>
    <row r="24" spans="1:12" ht="12.75">
      <c r="A24" s="116"/>
      <c r="B24" s="116"/>
      <c r="C24" s="116"/>
      <c r="D24" s="116"/>
      <c r="E24" s="116"/>
      <c r="F24" s="48" t="str">
        <f>PROPER(B5)&amp;"_Hd"</f>
        <v>Sky_Hd</v>
      </c>
      <c r="G24" s="116" t="str">
        <f>PROPER(B5)&amp;PROPER(C5)&amp;"-TV"</f>
        <v>SkySports-TV</v>
      </c>
      <c r="H24" s="116" t="str">
        <f>PROPER(B5)&amp;PROPER(C5)&amp;"-HD"</f>
        <v>SkySports-HD</v>
      </c>
      <c r="I24" s="116" t="str">
        <f>PROPER(B5)&amp;PROPER(C5)&amp;PROPER(D5)&amp;"-TV"</f>
        <v>SkySportsPremier-TV</v>
      </c>
      <c r="J24" s="130" t="str">
        <f>PROPER(B5)&amp;PROPER(C5)&amp;PROPER(D5)&amp;"-HD"</f>
        <v>SkySportsPremier-HD</v>
      </c>
      <c r="K24" s="116" t="str">
        <f>PROPER(B5)&amp;PROPER(C5)&amp;PROPER(D5)&amp;PROPER(E5)&amp;"-TV"</f>
        <v>SkySportsPremierLeague-TV</v>
      </c>
      <c r="L24" s="116" t="str">
        <f>PROPER(B5)&amp;PROPER(C5)&amp;PROPER(D5)&amp;PROPER(E5)&amp;"-HD"</f>
        <v>SkySportsPremierLeague-HD</v>
      </c>
    </row>
    <row r="25" spans="1:12" ht="12.75">
      <c r="A25" s="116"/>
      <c r="B25" s="116"/>
      <c r="C25" s="116"/>
      <c r="D25" s="116"/>
      <c r="E25" s="116"/>
      <c r="F25" s="48" t="str">
        <f>PROPER(B5)&amp;"_HD"</f>
        <v>Sky_HD</v>
      </c>
      <c r="G25" s="116" t="str">
        <f>UPPER(B5)&amp;UPPER(C5)&amp;"TV"</f>
        <v>SKYSPORTSTV</v>
      </c>
      <c r="H25" s="116" t="str">
        <f>UPPER(B5)&amp;UPPER(C5)&amp;"HD"</f>
        <v>SKYSPORTSHD</v>
      </c>
      <c r="I25" s="116" t="str">
        <f>UPPER(B5)&amp;UPPER(C5)&amp;UPPER(D5)&amp;"TV"</f>
        <v>SKYSPORTSPREMIERTV</v>
      </c>
      <c r="J25" s="130" t="str">
        <f>UPPER(B5)&amp;UPPER(C5)&amp;UPPER(D5)&amp;"HD"</f>
        <v>SKYSPORTSPREMIERHD</v>
      </c>
      <c r="K25" s="116" t="str">
        <f>UPPER(B5)&amp;UPPER(C5)&amp;UPPER(D5)&amp;UPPER(E5)&amp;"TV"</f>
        <v>SKYSPORTSPREMIERLEAGUETV</v>
      </c>
      <c r="L25" s="116" t="str">
        <f>UPPER(B5)&amp;UPPER(C5)&amp;UPPER(D5)&amp;UPPER(E5)&amp;"HD"</f>
        <v>SKYSPORTSPREMIERLEAGUEHD</v>
      </c>
    </row>
    <row r="26" spans="1:12" ht="12.75">
      <c r="A26" s="116"/>
      <c r="B26" s="116"/>
      <c r="C26" s="116"/>
      <c r="D26" s="116"/>
      <c r="E26" s="116"/>
      <c r="F26" s="48" t="str">
        <f>UPPER(B5)&amp;"_HD"</f>
        <v>SKY_HD</v>
      </c>
      <c r="G26" s="116" t="str">
        <f>UPPER(B5)&amp;UPPER(C5)&amp;"_TV"</f>
        <v>SKYSPORTS_TV</v>
      </c>
      <c r="H26" s="116" t="str">
        <f>UPPER(B5)&amp;UPPER(C5)&amp;"_HD"</f>
        <v>SKYSPORTS_HD</v>
      </c>
      <c r="I26" s="116" t="str">
        <f>UPPER(B5)&amp;UPPER(C5)&amp;UPPER(D5)&amp;"_TV"</f>
        <v>SKYSPORTSPREMIER_TV</v>
      </c>
      <c r="J26" s="130" t="str">
        <f>UPPER(B5)&amp;UPPER(C5)&amp;UPPER(D5)&amp;"_HD"</f>
        <v>SKYSPORTSPREMIER_HD</v>
      </c>
      <c r="K26" s="116" t="str">
        <f>UPPER(B5)&amp;UPPER(C5)&amp;UPPER(D5)&amp;UPPER(E5)&amp;"_TV"</f>
        <v>SKYSPORTSPREMIERLEAGUE_TV</v>
      </c>
      <c r="L26" s="116" t="str">
        <f>UPPER(B5)&amp;UPPER(C5)&amp;UPPER(D5)&amp;UPPER(E5)&amp;"_HD"</f>
        <v>SKYSPORTSPREMIERLEAGUE_HD</v>
      </c>
    </row>
    <row r="27" spans="1:12" ht="12.75">
      <c r="A27" s="116"/>
      <c r="B27" s="116"/>
      <c r="C27" s="116"/>
      <c r="D27" s="116"/>
      <c r="E27" s="116"/>
      <c r="F27" s="48" t="str">
        <f>LOWER(B5)&amp;"-hd"</f>
        <v>sky-hd</v>
      </c>
      <c r="G27" s="116" t="str">
        <f>UPPER(B5)&amp;UPPER(C5)&amp;"-TV"</f>
        <v>SKYSPORTS-TV</v>
      </c>
      <c r="H27" s="116" t="str">
        <f>UPPER(B5)&amp;UPPER(C5)&amp;"-HD"</f>
        <v>SKYSPORTS-HD</v>
      </c>
      <c r="I27" s="116" t="str">
        <f>UPPER(B5)&amp;UPPER(C5)&amp;UPPER(D5)&amp;"-TV"</f>
        <v>SKYSPORTSPREMIER-TV</v>
      </c>
      <c r="J27" s="130" t="str">
        <f>UPPER(B5)&amp;UPPER(C5)&amp;UPPER(D5)&amp;"-HD"</f>
        <v>SKYSPORTSPREMIER-HD</v>
      </c>
      <c r="K27" s="116" t="str">
        <f>UPPER(B5)&amp;UPPER(C5)&amp;UPPER(D5)&amp;UPPER(E5)&amp;"-TV"</f>
        <v>SKYSPORTSPREMIERLEAGUE-TV</v>
      </c>
      <c r="L27" s="116" t="str">
        <f>UPPER(B5)&amp;UPPER(C5)&amp;UPPER(D5)&amp;UPPER(E5)&amp;"-HD"</f>
        <v>SKYSPORTSPREMIERLEAGUE-HD</v>
      </c>
    </row>
    <row r="28" spans="1:12" ht="12.75">
      <c r="A28" s="116"/>
      <c r="B28" s="116"/>
      <c r="C28" s="116"/>
      <c r="D28" s="116"/>
      <c r="E28" s="116"/>
      <c r="F28" s="48" t="str">
        <f>PROPER(B5)&amp;"-Hd"</f>
        <v>Sky-Hd</v>
      </c>
      <c r="G28" s="116" t="str">
        <f>LOWER(B5)&amp;"_"&amp;LOWER(C5)&amp;"_tv"</f>
        <v>sky_sports_tv</v>
      </c>
      <c r="H28" s="116" t="str">
        <f>LOWER(B5)&amp;"_"&amp;LOWER(C5)&amp;"_hd"</f>
        <v>sky_sports_hd</v>
      </c>
      <c r="I28" s="116" t="str">
        <f>LOWER(B5)&amp;"_"&amp;LOWER(C5)&amp;"_"&amp;LOWER(D5)&amp;"_tv"</f>
        <v>sky_sports_premier_tv</v>
      </c>
      <c r="J28" s="130" t="str">
        <f>LOWER(B5)&amp;"_"&amp;LOWER(C5)&amp;"_"&amp;LOWER(D5)&amp;"_hd"</f>
        <v>sky_sports_premier_hd</v>
      </c>
      <c r="K28" s="116" t="str">
        <f>LOWER(B5)&amp;"_"&amp;LOWER(C5)&amp;"_"&amp;LOWER(D5)&amp;"_"&amp;LOWER(E5)&amp;"_tv"</f>
        <v>sky_sports_premier_league_tv</v>
      </c>
      <c r="L28" s="116" t="str">
        <f>LOWER(B5)&amp;"_"&amp;LOWER(C5)&amp;"_"&amp;LOWER(D5)&amp;"_"&amp;LOWER(E5)&amp;"_hd"</f>
        <v>sky_sports_premier_league_hd</v>
      </c>
    </row>
    <row r="29" spans="1:12" ht="12.75">
      <c r="A29" s="116"/>
      <c r="B29" s="116"/>
      <c r="C29" s="116"/>
      <c r="D29" s="116"/>
      <c r="E29" s="116"/>
      <c r="F29" s="48" t="str">
        <f>PROPER(B5)&amp;"-HD"</f>
        <v>Sky-HD</v>
      </c>
      <c r="G29" s="116" t="str">
        <f>PROPER(B5)&amp;"_"&amp;LOWER(C5)&amp;"_tv"</f>
        <v>Sky_sports_tv</v>
      </c>
      <c r="H29" s="116" t="str">
        <f>PROPER(B5)&amp;"_"&amp;LOWER(C5)&amp;"_hd"</f>
        <v>Sky_sports_hd</v>
      </c>
      <c r="I29" s="116" t="str">
        <f>PROPER(B5)&amp;"_"&amp;LOWER(C5)&amp;"_"&amp;LOWER(D5)&amp;"_tv"</f>
        <v>Sky_sports_premier_tv</v>
      </c>
      <c r="J29" s="130" t="str">
        <f>PROPER(B5)&amp;"_"&amp;LOWER(C5)&amp;"_"&amp;LOWER(D5)&amp;"_hd"</f>
        <v>Sky_sports_premier_hd</v>
      </c>
      <c r="K29" s="116" t="str">
        <f>PROPER(B5)&amp;"_"&amp;LOWER(C5)&amp;"_"&amp;LOWER(D5)&amp;"_"&amp;LOWER(E5)&amp;"_tv"</f>
        <v>Sky_sports_premier_league_tv</v>
      </c>
      <c r="L29" s="116" t="str">
        <f>PROPER(B5)&amp;"_"&amp;LOWER(C5)&amp;"_"&amp;LOWER(D5)&amp;"_"&amp;LOWER(E5)&amp;"_hd"</f>
        <v>Sky_sports_premier_league_hd</v>
      </c>
    </row>
    <row r="30" spans="1:12" ht="12.75">
      <c r="A30" s="116"/>
      <c r="B30" s="116"/>
      <c r="C30" s="116"/>
      <c r="D30" s="116"/>
      <c r="E30" s="116"/>
      <c r="F30" s="48" t="str">
        <f>UPPER(B5)&amp;"-HD"</f>
        <v>SKY-HD</v>
      </c>
      <c r="G30" s="116" t="str">
        <f>PROPER(B5)&amp;"_"&amp;LOWER(C5)&amp;"_Tv"</f>
        <v>Sky_sports_Tv</v>
      </c>
      <c r="H30" s="116" t="str">
        <f>PROPER(B5)&amp;"_"&amp;LOWER(C5)&amp;"_Hd"</f>
        <v>Sky_sports_Hd</v>
      </c>
      <c r="I30" s="116" t="str">
        <f>PROPER(B5)&amp;"_"&amp;LOWER(C5)&amp;"_"&amp;LOWER(D5)&amp;"_Tv"</f>
        <v>Sky_sports_premier_Tv</v>
      </c>
      <c r="J30" s="130" t="str">
        <f>PROPER(B5)&amp;"_"&amp;LOWER(C5)&amp;"_"&amp;LOWER(D5)&amp;"_Hd"</f>
        <v>Sky_sports_premier_Hd</v>
      </c>
      <c r="K30" s="116" t="str">
        <f>PROPER(B5)&amp;"_"&amp;LOWER(C5)&amp;"_"&amp;LOWER(D5)&amp;"_"&amp;LOWER(E5)&amp;"_Tv"</f>
        <v>Sky_sports_premier_league_Tv</v>
      </c>
      <c r="L30" s="116" t="str">
        <f>PROPER(B5)&amp;"_"&amp;LOWER(C5)&amp;"_"&amp;LOWER(D5)&amp;"_"&amp;LOWER(E5)&amp;"_Hd"</f>
        <v>Sky_sports_premier_league_Hd</v>
      </c>
    </row>
    <row r="31" spans="1:12" ht="12.75">
      <c r="A31" s="116"/>
      <c r="B31" s="116"/>
      <c r="C31" s="116"/>
      <c r="D31" s="116"/>
      <c r="E31" s="116"/>
      <c r="F31" s="48"/>
      <c r="G31" s="116" t="str">
        <f>PROPER(B5)&amp;"_"&amp;LOWER(C5)&amp;"_TV"</f>
        <v>Sky_sports_TV</v>
      </c>
      <c r="H31" s="116" t="str">
        <f>PROPER(B5)&amp;"_"&amp;LOWER(C5)&amp;"_HD"</f>
        <v>Sky_sports_HD</v>
      </c>
      <c r="I31" s="116" t="str">
        <f>PROPER(B5)&amp;"_"&amp;LOWER(C5)&amp;"_"&amp;LOWER(D5)&amp;"_TV"</f>
        <v>Sky_sports_premier_TV</v>
      </c>
      <c r="J31" s="130" t="str">
        <f>PROPER(B5)&amp;"_"&amp;LOWER(C5)&amp;"_"&amp;LOWER(D5)&amp;"_HD"</f>
        <v>Sky_sports_premier_HD</v>
      </c>
      <c r="K31" s="116" t="str">
        <f>PROPER(B5)&amp;"_"&amp;LOWER(C5)&amp;"_"&amp;LOWER(D5)&amp;"_"&amp;LOWER(E5)&amp;"_TV"</f>
        <v>Sky_sports_premier_league_TV</v>
      </c>
      <c r="L31" s="116" t="str">
        <f>PROPER(B5)&amp;"_"&amp;LOWER(C5)&amp;"_"&amp;LOWER(D5)&amp;"_"&amp;LOWER(E5)&amp;"_HD"</f>
        <v>Sky_sports_premier_league_HD</v>
      </c>
    </row>
    <row r="32" spans="1:12" ht="12.75">
      <c r="A32" s="116"/>
      <c r="B32" s="116"/>
      <c r="C32" s="116"/>
      <c r="D32" s="116"/>
      <c r="E32" s="116"/>
      <c r="F32" s="48"/>
      <c r="G32" s="116" t="str">
        <f>PROPER(B5)&amp;"_"&amp;PROPER(C5)&amp;"_Tv"</f>
        <v>Sky_Sports_Tv</v>
      </c>
      <c r="H32" s="116" t="str">
        <f>PROPER(B5)&amp;"_"&amp;PROPER(C5)&amp;"_Hd"</f>
        <v>Sky_Sports_Hd</v>
      </c>
      <c r="I32" s="116" t="str">
        <f>PROPER(B5)&amp;"_"&amp;PROPER(C5)&amp;"_"&amp;PROPER(D5)&amp;"_Tv"</f>
        <v>Sky_Sports_Premier_Tv</v>
      </c>
      <c r="J32" s="130" t="str">
        <f>PROPER(B5)&amp;"_"&amp;PROPER(C5)&amp;"_"&amp;PROPER(D5)&amp;"_Hd"</f>
        <v>Sky_Sports_Premier_Hd</v>
      </c>
      <c r="K32" s="116" t="str">
        <f>PROPER(B5)&amp;"_"&amp;PROPER(C5)&amp;"_"&amp;PROPER(D5)&amp;"_"&amp;PROPER(E5)&amp;"_Tv"</f>
        <v>Sky_Sports_Premier_League_Tv</v>
      </c>
      <c r="L32" s="116" t="str">
        <f>PROPER(B5)&amp;"_"&amp;PROPER(C5)&amp;"_"&amp;PROPER(D5)&amp;"_"&amp;PROPER(E5)&amp;"_Hd"</f>
        <v>Sky_Sports_Premier_League_Hd</v>
      </c>
    </row>
    <row r="33" spans="1:12" ht="12.75">
      <c r="A33" s="116"/>
      <c r="B33" s="116"/>
      <c r="C33" s="116"/>
      <c r="D33" s="116"/>
      <c r="E33" s="116"/>
      <c r="F33" s="48"/>
      <c r="G33" s="116" t="str">
        <f>PROPER(B5)&amp;"_"&amp;PROPER(C5)&amp;"_TV"</f>
        <v>Sky_Sports_TV</v>
      </c>
      <c r="H33" s="116" t="str">
        <f>PROPER(B5)&amp;"_"&amp;PROPER(C5)&amp;"_HD"</f>
        <v>Sky_Sports_HD</v>
      </c>
      <c r="I33" s="116" t="str">
        <f>PROPER(B5)&amp;"_"&amp;PROPER(C5)&amp;"_"&amp;PROPER(D5)&amp;"_TV"</f>
        <v>Sky_Sports_Premier_TV</v>
      </c>
      <c r="J33" s="130" t="str">
        <f>PROPER(B5)&amp;"_"&amp;PROPER(C5)&amp;"_"&amp;PROPER(D5)&amp;"_HD"</f>
        <v>Sky_Sports_Premier_HD</v>
      </c>
      <c r="K33" s="116" t="str">
        <f>PROPER(B5)&amp;"_"&amp;PROPER(C5)&amp;"_"&amp;PROPER(D5)&amp;"_"&amp;PROPER(E5)&amp;"_TV"</f>
        <v>Sky_Sports_Premier_League_TV</v>
      </c>
      <c r="L33" s="116" t="str">
        <f>PROPER(B5)&amp;"_"&amp;PROPER(C5)&amp;"_"&amp;PROPER(D5)&amp;"_"&amp;PROPER(E5)&amp;"_HD"</f>
        <v>Sky_Sports_Premier_League_HD</v>
      </c>
    </row>
    <row r="34" spans="1:12" ht="12.75">
      <c r="A34" s="116"/>
      <c r="B34" s="116"/>
      <c r="C34" s="116"/>
      <c r="D34" s="116"/>
      <c r="E34" s="116"/>
      <c r="F34" s="48"/>
      <c r="G34" s="116" t="str">
        <f>UPPER(B5)&amp;"_"&amp;UPPER(C5)&amp;"_TV"</f>
        <v>SKY_SPORTS_TV</v>
      </c>
      <c r="H34" s="116" t="str">
        <f>UPPER(B5)&amp;"_"&amp;UPPER(C5)&amp;"_HD"</f>
        <v>SKY_SPORTS_HD</v>
      </c>
      <c r="I34" s="116" t="str">
        <f>UPPER(B5)&amp;"_"&amp;UPPER(C5)&amp;"_"&amp;UPPER(D5)&amp;"_TV"</f>
        <v>SKY_SPORTS_PREMIER_TV</v>
      </c>
      <c r="J34" s="130" t="str">
        <f>UPPER(B5)&amp;"_"&amp;UPPER(C5)&amp;"_"&amp;UPPER(D5)&amp;"_HD"</f>
        <v>SKY_SPORTS_PREMIER_HD</v>
      </c>
      <c r="K34" s="116" t="str">
        <f>UPPER(B5)&amp;"_"&amp;UPPER(C5)&amp;"_"&amp;UPPER(D5)&amp;"_"&amp;UPPER(E5)&amp;"_TV"</f>
        <v>SKY_SPORTS_PREMIER_LEAGUE_TV</v>
      </c>
      <c r="L34" s="116" t="str">
        <f>UPPER(B5)&amp;"_"&amp;UPPER(C5)&amp;"_"&amp;UPPER(D5)&amp;"_"&amp;UPPER(E5)&amp;"_HD"</f>
        <v>SKY_SPORTS_PREMIER_LEAGUE_HD</v>
      </c>
    </row>
    <row r="35" spans="1:12" ht="12.75">
      <c r="A35" s="116"/>
      <c r="B35" s="116"/>
      <c r="C35" s="116"/>
      <c r="D35" s="116"/>
      <c r="E35" s="116"/>
      <c r="F35" s="48"/>
      <c r="G35" s="116" t="str">
        <f>LOWER(B5)&amp;"-"&amp;LOWER(C5)&amp;"-tv"</f>
        <v>sky-sports-tv</v>
      </c>
      <c r="H35" s="116" t="str">
        <f>LOWER(B5)&amp;"-"&amp;LOWER(C5)&amp;"-hd"</f>
        <v>sky-sports-hd</v>
      </c>
      <c r="I35" s="116" t="str">
        <f>LOWER(B5)&amp;"-"&amp;LOWER(C5)&amp;"-"&amp;LOWER(D5)&amp;"-tv"</f>
        <v>sky-sports-premier-tv</v>
      </c>
      <c r="J35" s="130" t="str">
        <f>LOWER(B5)&amp;"-"&amp;LOWER(C5)&amp;"-"&amp;LOWER(D5)&amp;"-hd"</f>
        <v>sky-sports-premier-hd</v>
      </c>
      <c r="K35" s="116" t="str">
        <f>LOWER(B5)&amp;"-"&amp;LOWER(C5)&amp;"-"&amp;LOWER(D5)&amp;"-"&amp;LOWER(E5)&amp;"-tv"</f>
        <v>sky-sports-premier-league-tv</v>
      </c>
      <c r="L35" s="116" t="str">
        <f>LOWER(B5)&amp;"-"&amp;LOWER(C5)&amp;"-"&amp;LOWER(D5)&amp;"-"&amp;LOWER(E5)&amp;"-hd"</f>
        <v>sky-sports-premier-league-hd</v>
      </c>
    </row>
    <row r="36" spans="1:12" ht="12.75">
      <c r="A36" s="116"/>
      <c r="B36" s="116"/>
      <c r="C36" s="116"/>
      <c r="D36" s="116"/>
      <c r="E36" s="116"/>
      <c r="F36" s="48"/>
      <c r="G36" s="116" t="str">
        <f>PROPER(B5)&amp;"-"&amp;LOWER(C5)&amp;"-tv"</f>
        <v>Sky-sports-tv</v>
      </c>
      <c r="H36" s="116" t="str">
        <f>PROPER(B5)&amp;"-"&amp;LOWER(C5)&amp;"-hd"</f>
        <v>Sky-sports-hd</v>
      </c>
      <c r="I36" s="116" t="str">
        <f>PROPER(B5)&amp;"-"&amp;LOWER(C5)&amp;"-"&amp;LOWER(D5)&amp;"-tv"</f>
        <v>Sky-sports-premier-tv</v>
      </c>
      <c r="J36" s="130" t="str">
        <f>PROPER(B5)&amp;"-"&amp;LOWER(C5)&amp;"-"&amp;LOWER(D5)&amp;"-hd"</f>
        <v>Sky-sports-premier-hd</v>
      </c>
      <c r="K36" s="116" t="str">
        <f>PROPER(B5)&amp;"-"&amp;LOWER(C5)&amp;"-"&amp;LOWER(D5)&amp;"-"&amp;LOWER(E5)&amp;"-tv"</f>
        <v>Sky-sports-premier-league-tv</v>
      </c>
      <c r="L36" s="116" t="str">
        <f>PROPER(B5)&amp;"-"&amp;LOWER(C5)&amp;"-"&amp;LOWER(D5)&amp;"-"&amp;LOWER(E5)&amp;"-hd"</f>
        <v>Sky-sports-premier-league-hd</v>
      </c>
    </row>
    <row r="37" spans="1:12" ht="12.75">
      <c r="A37" s="116"/>
      <c r="B37" s="116"/>
      <c r="C37" s="116"/>
      <c r="D37" s="116"/>
      <c r="E37" s="116"/>
      <c r="F37" s="48"/>
      <c r="G37" s="116" t="str">
        <f>PROPER(B5)&amp;"-"&amp;LOWER(C5)&amp;"-Tv"</f>
        <v>Sky-sports-Tv</v>
      </c>
      <c r="H37" s="116" t="str">
        <f>PROPER(B5)&amp;"-"&amp;LOWER(C5)&amp;"-Hd"</f>
        <v>Sky-sports-Hd</v>
      </c>
      <c r="I37" s="116" t="str">
        <f>PROPER(B5)&amp;"-"&amp;LOWER(C5)&amp;"-"&amp;LOWER(D5)&amp;"-Tv"</f>
        <v>Sky-sports-premier-Tv</v>
      </c>
      <c r="J37" s="130" t="str">
        <f>PROPER(B5)&amp;"-"&amp;LOWER(C5)&amp;"-"&amp;LOWER(D5)&amp;"-Hd"</f>
        <v>Sky-sports-premier-Hd</v>
      </c>
      <c r="K37" s="116" t="str">
        <f>PROPER(B5)&amp;"-"&amp;LOWER(C5)&amp;"-"&amp;LOWER(D5)&amp;"-"&amp;LOWER(E5)&amp;"-Tv"</f>
        <v>Sky-sports-premier-league-Tv</v>
      </c>
      <c r="L37" s="116" t="str">
        <f>PROPER(B5)&amp;"-"&amp;LOWER(C5)&amp;"-"&amp;LOWER(D5)&amp;"-"&amp;LOWER(E5)&amp;"-Hd"</f>
        <v>Sky-sports-premier-league-Hd</v>
      </c>
    </row>
    <row r="38" spans="1:12" ht="12.75">
      <c r="A38" s="116"/>
      <c r="B38" s="116"/>
      <c r="C38" s="116"/>
      <c r="D38" s="116"/>
      <c r="E38" s="116"/>
      <c r="F38" s="48"/>
      <c r="G38" s="116" t="str">
        <f>PROPER(B5)&amp;"-"&amp;LOWER(C5)&amp;"-TV"</f>
        <v>Sky-sports-TV</v>
      </c>
      <c r="H38" s="116" t="str">
        <f>PROPER(B5)&amp;"-"&amp;LOWER(C5)&amp;"-HD"</f>
        <v>Sky-sports-HD</v>
      </c>
      <c r="I38" s="116" t="str">
        <f>PROPER(B5)&amp;"-"&amp;LOWER(C5)&amp;"-"&amp;LOWER(D5)&amp;"-TV"</f>
        <v>Sky-sports-premier-TV</v>
      </c>
      <c r="J38" s="130" t="str">
        <f>PROPER(B5)&amp;"-"&amp;LOWER(C5)&amp;"-"&amp;LOWER(D5)&amp;"-HD"</f>
        <v>Sky-sports-premier-HD</v>
      </c>
      <c r="K38" s="116" t="str">
        <f>PROPER(B5)&amp;"-"&amp;LOWER(C5)&amp;"-"&amp;LOWER(D5)&amp;"-"&amp;LOWER(E5)&amp;"-TV"</f>
        <v>Sky-sports-premier-league-TV</v>
      </c>
      <c r="L38" s="116" t="str">
        <f>PROPER(B5)&amp;"-"&amp;LOWER(C5)&amp;"-"&amp;LOWER(D5)&amp;"-"&amp;LOWER(E5)&amp;"-HD"</f>
        <v>Sky-sports-premier-league-HD</v>
      </c>
    </row>
    <row r="39" spans="1:12" ht="12.75">
      <c r="A39" s="116"/>
      <c r="B39" s="116"/>
      <c r="C39" s="116"/>
      <c r="D39" s="116"/>
      <c r="E39" s="116"/>
      <c r="F39" s="48"/>
      <c r="G39" s="116" t="str">
        <f>UPPER(B5)&amp;"-"&amp;UPPER(C5)&amp;"-TV"</f>
        <v>SKY-SPORTS-TV</v>
      </c>
      <c r="H39" s="116" t="str">
        <f>UPPER(B5)&amp;"-"&amp;UPPER(C5)&amp;"-HD"</f>
        <v>SKY-SPORTS-HD</v>
      </c>
      <c r="I39" s="116" t="str">
        <f>PROPER(B5)&amp;"-"&amp;PROPER(C5)&amp;"-"&amp;PROPER(D5)&amp;"-Tv"</f>
        <v>Sky-Sports-Premier-Tv</v>
      </c>
      <c r="J39" s="130" t="str">
        <f>PROPER(B5)&amp;"-"&amp;PROPER(C5)&amp;"-"&amp;PROPER(D5)&amp;"-Hd"</f>
        <v>Sky-Sports-Premier-Hd</v>
      </c>
      <c r="K39" s="116" t="str">
        <f>PROPER(B5)&amp;"-"&amp;PROPER(C5)&amp;"-"&amp;PROPER(D5)&amp;"-"&amp;PROPER(E5)&amp;"-Tv"</f>
        <v>Sky-Sports-Premier-League-Tv</v>
      </c>
      <c r="L39" s="116" t="str">
        <f>PROPER(B5)&amp;"-"&amp;PROPER(C5)&amp;"-"&amp;PROPER(D5)&amp;"-"&amp;PROPER(E5)&amp;"-Hd"</f>
        <v>Sky-Sports-Premier-League-Hd</v>
      </c>
    </row>
    <row r="40" spans="1:12" ht="12.75">
      <c r="A40" s="116"/>
      <c r="B40" s="116"/>
      <c r="C40" s="116"/>
      <c r="D40" s="116"/>
      <c r="E40" s="116"/>
      <c r="F40" s="48"/>
      <c r="G40" s="116"/>
      <c r="H40" s="116"/>
      <c r="I40" s="116" t="str">
        <f>PROPER(B5)&amp;"-"&amp;PROPER(C5)&amp;"-"&amp;PROPER(D5)&amp;"-TV"</f>
        <v>Sky-Sports-Premier-TV</v>
      </c>
      <c r="J40" s="130" t="str">
        <f>PROPER(B5)&amp;"-"&amp;PROPER(C5)&amp;"-"&amp;PROPER(D5)&amp;"-HD"</f>
        <v>Sky-Sports-Premier-HD</v>
      </c>
      <c r="K40" s="116" t="str">
        <f>PROPER(B5)&amp;"-"&amp;PROPER(C5)&amp;"-"&amp;PROPER(D5)&amp;"-"&amp;PROPER(E5)&amp;"-TV"</f>
        <v>Sky-Sports-Premier-League-TV</v>
      </c>
      <c r="L40" s="116" t="str">
        <f>PROPER(B5)&amp;"-"&amp;PROPER(C5)&amp;"-"&amp;PROPER(D5)&amp;"-"&amp;PROPER(E5)&amp;"-HD"</f>
        <v>Sky-Sports-Premier-League-HD</v>
      </c>
    </row>
    <row r="41" spans="1:12" ht="13.5">
      <c r="A41" s="118"/>
      <c r="B41" s="118"/>
      <c r="C41" s="118"/>
      <c r="D41" s="118"/>
      <c r="E41" s="118"/>
      <c r="F41" s="119"/>
      <c r="G41" s="118"/>
      <c r="H41" s="118"/>
      <c r="I41" s="118" t="str">
        <f>UPPER(B5)&amp;"-"&amp;UPPER(C5)&amp;"-"&amp;UPPER(D5)&amp;"-TV"</f>
        <v>SKY-SPORTS-PREMIER-TV</v>
      </c>
      <c r="J41" s="131" t="str">
        <f>UPPER(B5)&amp;"-"&amp;UPPER(C5)&amp;"-"&amp;UPPER(D5)&amp;"-HD"</f>
        <v>SKY-SPORTS-PREMIER-HD</v>
      </c>
      <c r="K41" s="116" t="str">
        <f>UPPER(B5)&amp;"-"&amp;UPPER(C5)&amp;"-"&amp;UPPER(D5)&amp;"-"&amp;UPPER(E5)&amp;"-TV"</f>
        <v>SKY-SPORTS-PREMIER-LEAGUE-TV</v>
      </c>
      <c r="L41" s="116" t="str">
        <f>UPPER(B5)&amp;"-"&amp;UPPER(C5)&amp;"-"&amp;UPPER(D5)&amp;"-"&amp;UPPER(E5)&amp;"-HD"</f>
        <v>SKY-SPORTS-PREMIER-LEAGUE-HD</v>
      </c>
    </row>
    <row r="42" spans="1:12" ht="12.75">
      <c r="A42" s="120"/>
      <c r="B42" s="120"/>
      <c r="C42" s="120"/>
      <c r="D42" s="120"/>
      <c r="E42" s="120"/>
      <c r="F42" s="121"/>
      <c r="G42" s="120"/>
      <c r="H42" s="120"/>
      <c r="I42" s="120"/>
      <c r="J42" s="120"/>
      <c r="K42" s="116" t="str">
        <f>PROPER(B5)&amp;PROPER(C5)&amp;PROPER(D5)&amp;LOWER(E5)&amp;"tv"</f>
        <v>SkySportsPremierleaguetv</v>
      </c>
      <c r="L42" s="116" t="str">
        <f>PROPER(B5)&amp;PROPER(C5)&amp;PROPER(D5)&amp;LOWER(E5)&amp;"hd"</f>
        <v>SkySportsPremierleaguehd</v>
      </c>
    </row>
    <row r="43" spans="1:12" ht="12.75">
      <c r="A43" s="120"/>
      <c r="B43" s="120"/>
      <c r="C43" s="120"/>
      <c r="D43" s="120"/>
      <c r="E43" s="120"/>
      <c r="F43" s="121"/>
      <c r="G43" s="120"/>
      <c r="H43" s="120"/>
      <c r="I43" s="120"/>
      <c r="J43" s="120"/>
      <c r="K43" s="116" t="str">
        <f>PROPER(B5)&amp;PROPER(C5)&amp;PROPER(D5)&amp;LOWER(E5)&amp;"_tv"</f>
        <v>SkySportsPremierleague_tv</v>
      </c>
      <c r="L43" s="116" t="str">
        <f>PROPER(B5)&amp;PROPER(C5)&amp;PROPER(D5)&amp;LOWER(E5)&amp;"_hd"</f>
        <v>SkySportsPremierleague_hd</v>
      </c>
    </row>
    <row r="44" spans="1:12" ht="12.75">
      <c r="A44" s="120"/>
      <c r="B44" s="120"/>
      <c r="C44" s="120"/>
      <c r="D44" s="120"/>
      <c r="E44" s="120"/>
      <c r="F44" s="121"/>
      <c r="G44" s="120"/>
      <c r="H44" s="120"/>
      <c r="I44" s="120"/>
      <c r="J44" s="120"/>
      <c r="K44" s="116" t="str">
        <f>PROPER(B5)&amp;PROPER(C5)&amp;PROPER(D5)&amp;LOWER(E5)&amp;"-tv"</f>
        <v>SkySportsPremierleague-tv</v>
      </c>
      <c r="L44" s="116" t="str">
        <f>PROPER(B5)&amp;PROPER(C5)&amp;PROPER(D5)&amp;LOWER(E5)&amp;"-hd"</f>
        <v>SkySportsPremierleague-hd</v>
      </c>
    </row>
    <row r="45" spans="11:12" ht="12.75">
      <c r="K45" s="116" t="str">
        <f>PROPER(B5)&amp;PROPER(C5)&amp;PROPER(D5)&amp;LOWER(E5)&amp;"Tv"</f>
        <v>SkySportsPremierleagueTv</v>
      </c>
      <c r="L45" s="116" t="str">
        <f>PROPER(B5)&amp;PROPER(C5)&amp;PROPER(D5)&amp;LOWER(E5)&amp;"Hd"</f>
        <v>SkySportsPremierleagueHd</v>
      </c>
    </row>
    <row r="46" spans="11:12" ht="12.75">
      <c r="K46" s="116" t="str">
        <f>PROPER(B5)&amp;PROPER(C5)&amp;PROPER(D5)&amp;LOWER(E5)&amp;"_Tv"</f>
        <v>SkySportsPremierleague_Tv</v>
      </c>
      <c r="L46" s="116" t="str">
        <f>PROPER(B5)&amp;PROPER(C5)&amp;PROPER(D5)&amp;LOWER(E5)&amp;"_Hd"</f>
        <v>SkySportsPremierleague_Hd</v>
      </c>
    </row>
    <row r="47" spans="11:12" ht="12.75">
      <c r="K47" s="116" t="str">
        <f>PROPER(B5)&amp;PROPER(C5)&amp;PROPER(D5)&amp;LOWER(E5)&amp;"-Tv"</f>
        <v>SkySportsPremierleague-Tv</v>
      </c>
      <c r="L47" s="116" t="str">
        <f>PROPER(B5)&amp;PROPER(C5)&amp;PROPER(D5)&amp;LOWER(E5)&amp;"-Hd"</f>
        <v>SkySportsPremierleague-Hd</v>
      </c>
    </row>
    <row r="48" spans="11:12" ht="12.75">
      <c r="K48" s="116" t="str">
        <f>PROPER(B5)&amp;PROPER(C5)&amp;PROPER(D5)&amp;LOWER(E5)&amp;"TV"</f>
        <v>SkySportsPremierleagueTV</v>
      </c>
      <c r="L48" s="116" t="str">
        <f>PROPER(B5)&amp;PROPER(C5)&amp;PROPER(D5)&amp;LOWER(E5)&amp;"HD"</f>
        <v>SkySportsPremierleagueHD</v>
      </c>
    </row>
    <row r="49" spans="11:12" ht="12.75">
      <c r="K49" s="116" t="str">
        <f>PROPER(B5)&amp;PROPER(C5)&amp;PROPER(D5)&amp;LOWER(E5)&amp;"_TV"</f>
        <v>SkySportsPremierleague_TV</v>
      </c>
      <c r="L49" s="116" t="str">
        <f>PROPER(B5)&amp;PROPER(C5)&amp;PROPER(D5)&amp;LOWER(E5)&amp;"_HD"</f>
        <v>SkySportsPremierleague_HD</v>
      </c>
    </row>
    <row r="50" spans="11:12" ht="13.5">
      <c r="K50" s="118" t="str">
        <f>PROPER(B5)&amp;PROPER(C5)&amp;PROPER(D5)&amp;LOWER(E5)&amp;"-TV"</f>
        <v>SkySportsPremierleague-TV</v>
      </c>
      <c r="L50" s="118" t="str">
        <f>PROPER(B5)&amp;PROPER(C5)&amp;PROPER(D5)&amp;LOWER(E5)&amp;"-HD"</f>
        <v>SkySportsPremierleague-HD</v>
      </c>
    </row>
  </sheetData>
  <sheetProtection/>
  <mergeCells count="3">
    <mergeCell ref="G2:H2"/>
    <mergeCell ref="G3:H3"/>
    <mergeCell ref="A2:F3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5"/>
  <sheetViews>
    <sheetView zoomScaleSheetLayoutView="100" workbookViewId="0" topLeftCell="A1">
      <selection activeCell="D35" sqref="D35"/>
    </sheetView>
  </sheetViews>
  <sheetFormatPr defaultColWidth="9.140625" defaultRowHeight="12.75"/>
  <cols>
    <col min="1" max="1" width="17.57421875" style="0" customWidth="1"/>
    <col min="2" max="2" width="13.140625" style="0" customWidth="1"/>
    <col min="3" max="3" width="15.00390625" style="0" customWidth="1"/>
    <col min="4" max="4" width="22.421875" style="0" customWidth="1"/>
    <col min="5" max="5" width="32.421875" style="0" customWidth="1"/>
    <col min="6" max="6" width="17.57421875" style="0" customWidth="1"/>
    <col min="7" max="7" width="19.57421875" style="0" customWidth="1"/>
    <col min="8" max="8" width="21.00390625" style="0" customWidth="1"/>
    <col min="9" max="10" width="27.28125" style="0" customWidth="1"/>
    <col min="11" max="11" width="38.57421875" style="0" customWidth="1"/>
    <col min="12" max="12" width="34.57421875" style="0" customWidth="1"/>
    <col min="13" max="13" width="36.421875" style="0" customWidth="1"/>
    <col min="14" max="14" width="36.7109375" style="0" customWidth="1"/>
    <col min="15" max="15" width="34.57421875" style="0" customWidth="1"/>
    <col min="16" max="16" width="39.28125" style="0" customWidth="1"/>
  </cols>
  <sheetData>
    <row r="1" ht="12.75"/>
    <row r="2" spans="1:8" ht="18">
      <c r="A2" s="2" t="s">
        <v>0</v>
      </c>
      <c r="B2" s="3"/>
      <c r="C2" s="3"/>
      <c r="D2" s="3"/>
      <c r="E2" s="3"/>
      <c r="F2" s="4"/>
      <c r="G2" s="54"/>
      <c r="H2" s="55"/>
    </row>
    <row r="3" spans="1:8" ht="12.75">
      <c r="A3" s="6"/>
      <c r="B3" s="7"/>
      <c r="C3" s="7"/>
      <c r="D3" s="7"/>
      <c r="E3" s="7"/>
      <c r="F3" s="8"/>
      <c r="G3" s="56"/>
      <c r="H3" s="57"/>
    </row>
    <row r="4" spans="1:12" ht="12.75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58" t="s">
        <v>23</v>
      </c>
      <c r="G4" s="59"/>
      <c r="H4" s="59"/>
      <c r="I4" s="59"/>
      <c r="J4" s="59"/>
      <c r="K4" s="59"/>
      <c r="L4" s="96"/>
    </row>
    <row r="5" spans="1:12" ht="13.5">
      <c r="A5" s="60" t="s">
        <v>6</v>
      </c>
      <c r="B5" s="61" t="s">
        <v>7</v>
      </c>
      <c r="C5" s="62" t="s">
        <v>8</v>
      </c>
      <c r="D5" s="63" t="s">
        <v>9</v>
      </c>
      <c r="E5" s="64" t="s">
        <v>10</v>
      </c>
      <c r="F5" s="65"/>
      <c r="G5" s="66"/>
      <c r="H5" s="66"/>
      <c r="I5" s="66"/>
      <c r="J5" s="66"/>
      <c r="K5" s="66"/>
      <c r="L5" s="97"/>
    </row>
    <row r="6" spans="1:12" s="52" customFormat="1" ht="12.75">
      <c r="A6" s="67" t="s">
        <v>11</v>
      </c>
      <c r="B6" s="68" t="s">
        <v>24</v>
      </c>
      <c r="C6" s="69" t="s">
        <v>25</v>
      </c>
      <c r="D6" s="68" t="s">
        <v>26</v>
      </c>
      <c r="E6" s="68" t="s">
        <v>27</v>
      </c>
      <c r="F6" s="68" t="s">
        <v>28</v>
      </c>
      <c r="G6" s="68" t="s">
        <v>29</v>
      </c>
      <c r="H6" s="70" t="s">
        <v>30</v>
      </c>
      <c r="I6" s="68" t="s">
        <v>31</v>
      </c>
      <c r="J6" s="68" t="s">
        <v>32</v>
      </c>
      <c r="K6" s="68" t="s">
        <v>33</v>
      </c>
      <c r="L6" s="68" t="s">
        <v>34</v>
      </c>
    </row>
    <row r="7" spans="1:12" ht="12.75">
      <c r="A7" s="71"/>
      <c r="B7" s="31" t="str">
        <f>LOWER(B5)</f>
        <v>sky</v>
      </c>
      <c r="C7" s="31" t="str">
        <f>LOWER(B5)&amp;LOWER(C5)</f>
        <v>skysports</v>
      </c>
      <c r="D7" s="31" t="str">
        <f>LOWER(B5)&amp;LOWER(C5)&amp;LOWER(D5)</f>
        <v>skysportspremier</v>
      </c>
      <c r="E7" s="31" t="str">
        <f>LOWER(B5)&amp;LOWER(C5)&amp;LOWER(D5)&amp;LOWER(E5)</f>
        <v>skysportspremierleague</v>
      </c>
      <c r="F7" s="72" t="str">
        <f>LOWER(B5)&amp;"tv"</f>
        <v>skytv</v>
      </c>
      <c r="G7" s="31" t="str">
        <f>LOWER(B5)&amp;LOWER(C5)&amp;"tv"</f>
        <v>skysportstv</v>
      </c>
      <c r="H7" s="31" t="str">
        <f>LOWER(B5)&amp;LOWER(C5)&amp;"hd"</f>
        <v>skysportshd</v>
      </c>
      <c r="I7" s="31" t="str">
        <f>LOWER(B5)&amp;LOWER(C5)&amp;LOWER(D5)&amp;"tv"</f>
        <v>skysportspremiertv</v>
      </c>
      <c r="J7" s="31" t="str">
        <f>LOWER(B5)&amp;LOWER(C5)&amp;LOWER(D5)&amp;"hd"</f>
        <v>skysportspremierhd</v>
      </c>
      <c r="K7" s="31" t="str">
        <f>LOWER(B5)&amp;LOWER(C5)&amp;LOWER(D5)&amp;LOWER(E5)&amp;"tv"</f>
        <v>skysportspremierleaguetv</v>
      </c>
      <c r="L7" s="25" t="str">
        <f>LOWER(B5)&amp;LOWER(C5)&amp;LOWER(D5)&amp;LOWER(E5)&amp;"tv"</f>
        <v>skysportspremierleaguetv</v>
      </c>
    </row>
    <row r="8" spans="1:12" ht="12.75">
      <c r="A8" s="24"/>
      <c r="B8" s="21"/>
      <c r="C8" s="21" t="str">
        <f>LOWER(B5)&amp;"_"&amp;LOWER(C5)</f>
        <v>sky_sports</v>
      </c>
      <c r="D8" s="21" t="str">
        <f>LOWER(B5)&amp;"_"&amp;LOWER(C5)&amp;"_"&amp;LOWER(D5)</f>
        <v>sky_sports_premier</v>
      </c>
      <c r="E8" s="21" t="str">
        <f>LOWER(B5)&amp;"_"&amp;LOWER(C5)&amp;"_"&amp;LOWER(D5)&amp;"_"&amp;LOWER(E5)</f>
        <v>sky_sports_premier_league</v>
      </c>
      <c r="F8" s="48" t="str">
        <f>LOWER(B5)&amp;"_tv"</f>
        <v>sky_tv</v>
      </c>
      <c r="G8" s="21" t="str">
        <f>LOWER(B5)&amp;LOWER(C5)&amp;"_tv"</f>
        <v>skysports_tv</v>
      </c>
      <c r="H8" s="21" t="str">
        <f>LOWER(B5)&amp;LOWER(C5)&amp;"_hd"</f>
        <v>skysports_hd</v>
      </c>
      <c r="I8" s="21" t="str">
        <f>LOWER(B5)&amp;LOWER(C5)&amp;LOWER(D5)&amp;"_tv"</f>
        <v>skysportspremier_tv</v>
      </c>
      <c r="J8" s="21" t="str">
        <f>LOWER(B5)&amp;LOWER(C5)&amp;LOWER(D5)&amp;"_hd"</f>
        <v>skysportspremier_hd</v>
      </c>
      <c r="K8" s="21" t="str">
        <f>LOWER(B5)&amp;LOWER(C5)&amp;LOWER(D5)&amp;LOWER(E5)&amp;"_tv"</f>
        <v>skysportspremierleague_tv</v>
      </c>
      <c r="L8" s="35" t="str">
        <f>LOWER(B5)&amp;LOWER(C5)&amp;LOWER(D5)&amp;LOWER(E5)&amp;"_tv"</f>
        <v>skysportspremierleague_tv</v>
      </c>
    </row>
    <row r="9" spans="1:12" ht="12.75">
      <c r="A9" s="24"/>
      <c r="B9" s="21"/>
      <c r="C9" s="21" t="str">
        <f>LOWER(B5)&amp;"-"&amp;LOWER(C5)</f>
        <v>sky-sports</v>
      </c>
      <c r="D9" s="21" t="str">
        <f>LOWER(B5)&amp;"-"&amp;LOWER(C5)&amp;"-"&amp;LOWER(D5)</f>
        <v>sky-sports-premier</v>
      </c>
      <c r="E9" s="21" t="str">
        <f>LOWER(B5)&amp;"-"&amp;LOWER(C5)&amp;"-"&amp;LOWER(D5)&amp;"-"&amp;LOWER(E5)</f>
        <v>sky-sports-premier-league</v>
      </c>
      <c r="F9" s="73" t="str">
        <f>LOWER(B5)&amp;"-tv"</f>
        <v>sky-tv</v>
      </c>
      <c r="G9" s="21" t="str">
        <f>LOWER(B5)&amp;LOWER(C5)&amp;"-tv"</f>
        <v>skysports-tv</v>
      </c>
      <c r="H9" s="21" t="str">
        <f>LOWER(B5)&amp;LOWER(C5)&amp;"-hd"</f>
        <v>skysports-hd</v>
      </c>
      <c r="I9" s="21" t="str">
        <f>LOWER(B5)&amp;"_"&amp;LOWER(C5)&amp;"_"&amp;LOWER(D5)&amp;"_tv"</f>
        <v>sky_sports_premier_tv</v>
      </c>
      <c r="J9" s="21" t="str">
        <f>LOWER(B5)&amp;"_"&amp;LOWER(C5)&amp;"_"&amp;LOWER(D5)&amp;"_hd"</f>
        <v>sky_sports_premier_hd</v>
      </c>
      <c r="K9" s="21" t="str">
        <f>LOWER(B5)&amp;"_"&amp;LOWER(C5)&amp;"_"&amp;LOWER(D5)&amp;"_"&amp;LOWER(E5)&amp;"_tv"</f>
        <v>sky_sports_premier_league_tv</v>
      </c>
      <c r="L9" s="35" t="str">
        <f>LOWER(B5)&amp;"_"&amp;LOWER(C5)&amp;"_"&amp;LOWER(D5)&amp;"_"&amp;LOWER(E5)&amp;"_tv"</f>
        <v>sky_sports_premier_league_tv</v>
      </c>
    </row>
    <row r="10" spans="1:12" ht="12.75">
      <c r="A10" s="24"/>
      <c r="B10" s="21"/>
      <c r="C10" s="21"/>
      <c r="D10" s="21"/>
      <c r="E10" s="21"/>
      <c r="F10" s="73" t="str">
        <f>LOWER(B5)&amp;"hd"</f>
        <v>skyhd</v>
      </c>
      <c r="G10" s="21" t="str">
        <f>LOWER(B5)&amp;"_"&amp;LOWER(C5)&amp;"_tv"</f>
        <v>sky_sports_tv</v>
      </c>
      <c r="H10" s="21" t="str">
        <f>LOWER(B5)&amp;"_"&amp;LOWER(C5)&amp;"_hd"</f>
        <v>sky_sports_hd</v>
      </c>
      <c r="I10" s="21" t="str">
        <f>LOWER(B5)&amp;LOWER(C5)&amp;LOWER(D5)&amp;"-tv"</f>
        <v>skysportspremier-tv</v>
      </c>
      <c r="J10" s="21" t="str">
        <f>LOWER(B5)&amp;LOWER(C5)&amp;LOWER(D5)&amp;"-hd"</f>
        <v>skysportspremier-hd</v>
      </c>
      <c r="K10" s="21" t="str">
        <f>LOWER(B5)&amp;LOWER(C5)&amp;LOWER(D5)&amp;LOWER(E5)&amp;"-tv"</f>
        <v>skysportspremierleague-tv</v>
      </c>
      <c r="L10" s="35" t="str">
        <f>LOWER(B5)&amp;LOWER(C5)&amp;LOWER(D5)&amp;LOWER(E5)&amp;"-tv"</f>
        <v>skysportspremierleague-tv</v>
      </c>
    </row>
    <row r="11" spans="1:12" ht="12.75">
      <c r="A11" s="24"/>
      <c r="B11" s="21"/>
      <c r="C11" s="21"/>
      <c r="D11" s="21"/>
      <c r="E11" s="21"/>
      <c r="F11" s="73" t="str">
        <f>LOWER(B5)&amp;"_hd"</f>
        <v>sky_hd</v>
      </c>
      <c r="G11" s="21" t="str">
        <f>LOWER(B5)&amp;"-"&amp;LOWER(C5)&amp;"-tv"</f>
        <v>sky-sports-tv</v>
      </c>
      <c r="H11" s="21" t="str">
        <f>LOWER(B5)&amp;"-"&amp;LOWER(C5)&amp;"-hd"</f>
        <v>sky-sports-hd</v>
      </c>
      <c r="I11" s="21" t="str">
        <f>LOWER(B5)&amp;"-"&amp;LOWER(C5)&amp;"-"&amp;LOWER(D5)&amp;"-tv"</f>
        <v>sky-sports-premier-tv</v>
      </c>
      <c r="J11" s="21" t="str">
        <f>LOWER(B5)&amp;"-"&amp;LOWER(C5)&amp;"-"&amp;LOWER(D5)&amp;"-hd"</f>
        <v>sky-sports-premier-hd</v>
      </c>
      <c r="K11" s="21" t="str">
        <f>LOWER(B5)&amp;"-"&amp;LOWER(C5)&amp;"-"&amp;LOWER(D5)&amp;"-"&amp;LOWER(E5)&amp;"-tv"</f>
        <v>sky-sports-premier-league-tv</v>
      </c>
      <c r="L11" s="35" t="str">
        <f>LOWER(B5)&amp;"-"&amp;LOWER(C5)&amp;"-"&amp;LOWER(D5)&amp;"-"&amp;LOWER(E5)&amp;"-tv"</f>
        <v>sky-sports-premier-league-tv</v>
      </c>
    </row>
    <row r="12" spans="1:12" ht="12.75">
      <c r="A12" s="24"/>
      <c r="B12" s="21"/>
      <c r="C12" s="21"/>
      <c r="D12" s="21"/>
      <c r="E12" s="21"/>
      <c r="F12" s="73" t="str">
        <f>LOWER(B5)&amp;"-hd"</f>
        <v>sky-hd</v>
      </c>
      <c r="G12" s="21"/>
      <c r="H12" s="21"/>
      <c r="I12" s="21"/>
      <c r="J12" s="21"/>
      <c r="K12" s="21"/>
      <c r="L12" s="35"/>
    </row>
    <row r="13" spans="1:12" ht="12.75">
      <c r="A13" s="30"/>
      <c r="B13" s="29"/>
      <c r="C13" s="29"/>
      <c r="D13" s="29"/>
      <c r="E13" s="29"/>
      <c r="F13" s="74"/>
      <c r="G13" s="29"/>
      <c r="H13" s="29"/>
      <c r="I13" s="29"/>
      <c r="J13" s="29"/>
      <c r="K13" s="29"/>
      <c r="L13" s="27"/>
    </row>
    <row r="14" spans="1:12" ht="12" customHeight="1">
      <c r="A14" s="58" t="s">
        <v>35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98"/>
    </row>
    <row r="15" spans="1:12" ht="12" customHeight="1">
      <c r="A15" s="7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97"/>
    </row>
    <row r="16" spans="1:12" ht="12.75" customHeight="1">
      <c r="A16" s="76" t="s">
        <v>11</v>
      </c>
      <c r="B16" s="77" t="s">
        <v>36</v>
      </c>
      <c r="C16" s="69" t="s">
        <v>37</v>
      </c>
      <c r="D16" s="68" t="s">
        <v>38</v>
      </c>
      <c r="E16" s="68" t="s">
        <v>39</v>
      </c>
      <c r="F16" s="68" t="s">
        <v>40</v>
      </c>
      <c r="G16" s="68" t="s">
        <v>41</v>
      </c>
      <c r="H16" s="70" t="s">
        <v>42</v>
      </c>
      <c r="I16" s="68" t="s">
        <v>43</v>
      </c>
      <c r="J16" s="68" t="s">
        <v>44</v>
      </c>
      <c r="K16" s="68" t="s">
        <v>45</v>
      </c>
      <c r="L16" s="68" t="s">
        <v>46</v>
      </c>
    </row>
    <row r="17" spans="1:12" ht="12.75">
      <c r="A17" s="71"/>
      <c r="B17" s="31" t="str">
        <f>UPPER(B5)</f>
        <v>SKY</v>
      </c>
      <c r="C17" s="25" t="str">
        <f>UPPER(B5)&amp;UPPER(C5)</f>
        <v>SKYSPORTS</v>
      </c>
      <c r="D17" s="31" t="str">
        <f>UPPER(B5)&amp;UPPER(C5)&amp;UPPER(D5)</f>
        <v>SKYSPORTSPREMIER</v>
      </c>
      <c r="E17" s="31" t="str">
        <f>UPPER(B5)&amp;UPPER(C5)&amp;UPPER(D5)&amp;UPPER(E5)</f>
        <v>SKYSPORTSPREMIERLEAGUE</v>
      </c>
      <c r="F17" s="31" t="str">
        <f>UPPER(B5)&amp;"TV"</f>
        <v>SKYTV</v>
      </c>
      <c r="G17" s="31" t="str">
        <f>UPPER(B5)&amp;UPPER(C5)&amp;"TV"</f>
        <v>SKYSPORTSTV</v>
      </c>
      <c r="H17" s="31" t="str">
        <f>UPPER(B5)&amp;UPPER(C5)&amp;"HD"</f>
        <v>SKYSPORTSHD</v>
      </c>
      <c r="I17" s="31" t="str">
        <f>UPPER(B5)&amp;UPPER(C5)&amp;UPPER(D5)&amp;"TV"</f>
        <v>SKYSPORTSPREMIERTV</v>
      </c>
      <c r="J17" s="31" t="str">
        <f>UPPER(B5)&amp;UPPER(C5)&amp;UPPER(D5)&amp;"HD"</f>
        <v>SKYSPORTSPREMIERHD</v>
      </c>
      <c r="K17" s="31" t="str">
        <f>UPPER(B5)&amp;UPPER(C5)&amp;UPPER(D5)&amp;UPPER(E5)&amp;"TV"</f>
        <v>SKYSPORTSPREMIERLEAGUETV</v>
      </c>
      <c r="L17" s="25" t="str">
        <f>UPPER(B5)&amp;UPPER(C5)&amp;UPPER(D5)&amp;UPPER(E5)&amp;"HD"</f>
        <v>SKYSPORTSPREMIERLEAGUEHD</v>
      </c>
    </row>
    <row r="18" spans="1:12" ht="12.75">
      <c r="A18" s="24"/>
      <c r="B18" s="21"/>
      <c r="C18" s="21" t="str">
        <f>UPPER(B5)&amp;"_"&amp;UPPER(C5)</f>
        <v>SKY_SPORTS</v>
      </c>
      <c r="D18" s="21" t="str">
        <f>UPPER(B5)&amp;"_"&amp;UPPER(C5)&amp;"_"&amp;UPPER(D5)</f>
        <v>SKY_SPORTS_PREMIER</v>
      </c>
      <c r="E18" s="21" t="str">
        <f>UPPER(B5)&amp;"_"&amp;UPPER(C5)&amp;"_"&amp;UPPER(D5)&amp;"_"&amp;UPPER(E5)</f>
        <v>SKY_SPORTS_PREMIER_LEAGUE</v>
      </c>
      <c r="F18" s="21" t="str">
        <f>UPPER(B5)&amp;"_TV"</f>
        <v>SKY_TV</v>
      </c>
      <c r="G18" s="21" t="str">
        <f>UPPER(B5)&amp;UPPER(C5)&amp;"_TV"</f>
        <v>SKYSPORTS_TV</v>
      </c>
      <c r="H18" s="21" t="str">
        <f>UPPER(B5)&amp;UPPER(C5)&amp;"_HD"</f>
        <v>SKYSPORTS_HD</v>
      </c>
      <c r="I18" s="21" t="str">
        <f>UPPER(B5)&amp;UPPER(C5)&amp;UPPER(D5)&amp;"_TV"</f>
        <v>SKYSPORTSPREMIER_TV</v>
      </c>
      <c r="J18" s="21" t="str">
        <f>UPPER(B5)&amp;UPPER(C5)&amp;UPPER(D5)&amp;"_HD"</f>
        <v>SKYSPORTSPREMIER_HD</v>
      </c>
      <c r="K18" s="21" t="str">
        <f>UPPER(B5)&amp;UPPER(C5)&amp;UPPER(D5)&amp;UPPER(E5)&amp;"_TV"</f>
        <v>SKYSPORTSPREMIERLEAGUE_TV</v>
      </c>
      <c r="L18" s="35" t="str">
        <f>UPPER(B5)&amp;UPPER(C5)&amp;UPPER(D5)&amp;UPPER(E5)&amp;"_HD"</f>
        <v>SKYSPORTSPREMIERLEAGUE_HD</v>
      </c>
    </row>
    <row r="19" spans="1:12" ht="12.75">
      <c r="A19" s="24"/>
      <c r="B19" s="21"/>
      <c r="C19" s="21" t="str">
        <f>UPPER(B5)&amp;"-"&amp;UPPER(C5)</f>
        <v>SKY-SPORTS</v>
      </c>
      <c r="D19" s="21" t="str">
        <f>UPPER(B5)&amp;"-"&amp;UPPER(C5)&amp;"-"&amp;UPPER(D5)</f>
        <v>SKY-SPORTS-PREMIER</v>
      </c>
      <c r="E19" s="21" t="str">
        <f>UPPER(B5)&amp;"-"&amp;UPPER(C5)&amp;"-"&amp;UPPER(D5)&amp;"-"&amp;UPPER(E5)</f>
        <v>SKY-SPORTS-PREMIER-LEAGUE</v>
      </c>
      <c r="F19" s="21" t="str">
        <f>UPPER(B5)&amp;"-TV"</f>
        <v>SKY-TV</v>
      </c>
      <c r="G19" s="21" t="str">
        <f>UPPER(B5)&amp;UPPER(C5)&amp;"-TV"</f>
        <v>SKYSPORTS-TV</v>
      </c>
      <c r="H19" s="21" t="str">
        <f>UPPER(B5)&amp;UPPER(C5)&amp;"-HD"</f>
        <v>SKYSPORTS-HD</v>
      </c>
      <c r="I19" s="21" t="str">
        <f>UPPER(B5)&amp;"_"&amp;UPPER(C5)&amp;"_"&amp;UPPER(D5)&amp;"_TV"</f>
        <v>SKY_SPORTS_PREMIER_TV</v>
      </c>
      <c r="J19" s="21" t="str">
        <f>UPPER(B5)&amp;"_"&amp;UPPER(C5)&amp;"_"&amp;UPPER(D5)&amp;"_HD"</f>
        <v>SKY_SPORTS_PREMIER_HD</v>
      </c>
      <c r="K19" s="21" t="str">
        <f>UPPER(B5)&amp;"_"&amp;UPPER(C5)&amp;"_"&amp;UPPER(D5)&amp;"_"&amp;UPPER(E5)&amp;"_TV"</f>
        <v>SKY_SPORTS_PREMIER_LEAGUE_TV</v>
      </c>
      <c r="L19" s="35" t="str">
        <f>UPPER(B5)&amp;"_"&amp;UPPER(C5)&amp;"_"&amp;UPPER(D5)&amp;"_"&amp;UPPER(E5)&amp;"_HD"</f>
        <v>SKY_SPORTS_PREMIER_LEAGUE_HD</v>
      </c>
    </row>
    <row r="20" spans="1:12" ht="12.75">
      <c r="A20" s="24"/>
      <c r="B20" s="21"/>
      <c r="C20" s="21"/>
      <c r="D20" s="21"/>
      <c r="E20" s="21"/>
      <c r="F20" s="21" t="str">
        <f>UPPER(B5)&amp;"HD"</f>
        <v>SKYHD</v>
      </c>
      <c r="G20" s="21" t="str">
        <f>UPPER(B5)&amp;"_"&amp;UPPER(C5)&amp;"_TV"</f>
        <v>SKY_SPORTS_TV</v>
      </c>
      <c r="H20" s="21" t="str">
        <f>UPPER(B5)&amp;"_"&amp;UPPER(C5)&amp;"_HD"</f>
        <v>SKY_SPORTS_HD</v>
      </c>
      <c r="I20" s="21" t="str">
        <f>UPPER(B5)&amp;UPPER(C5)&amp;UPPER(D5)&amp;"-TV"</f>
        <v>SKYSPORTSPREMIER-TV</v>
      </c>
      <c r="J20" s="21" t="str">
        <f>UPPER(B5)&amp;UPPER(C5)&amp;UPPER(D5)&amp;"-HD"</f>
        <v>SKYSPORTSPREMIER-HD</v>
      </c>
      <c r="K20" s="21" t="str">
        <f>UPPER(B5)&amp;UPPER(C5)&amp;UPPER(D5)&amp;UPPER(E5)&amp;"-TV"</f>
        <v>SKYSPORTSPREMIERLEAGUE-TV</v>
      </c>
      <c r="L20" s="35" t="str">
        <f>UPPER(B5)&amp;UPPER(C5)&amp;UPPER(D5)&amp;UPPER(E5)&amp;"-HD"</f>
        <v>SKYSPORTSPREMIERLEAGUE-HD</v>
      </c>
    </row>
    <row r="21" spans="1:12" ht="12.75">
      <c r="A21" s="24"/>
      <c r="B21" s="21"/>
      <c r="C21" s="21"/>
      <c r="D21" s="21"/>
      <c r="E21" s="21"/>
      <c r="F21" s="21" t="str">
        <f>UPPER(B5)&amp;"_HD"</f>
        <v>SKY_HD</v>
      </c>
      <c r="G21" s="21" t="str">
        <f>UPPER(B5)&amp;"-"&amp;UPPER(C5)&amp;"-TV"</f>
        <v>SKY-SPORTS-TV</v>
      </c>
      <c r="H21" s="21" t="str">
        <f>UPPER(B5)&amp;"-"&amp;UPPER(C5)&amp;"-HD"</f>
        <v>SKY-SPORTS-HD</v>
      </c>
      <c r="I21" s="21" t="str">
        <f>UPPER(B5)&amp;"-"&amp;UPPER(C5)&amp;"-"&amp;UPPER(D5)&amp;"-TV"</f>
        <v>SKY-SPORTS-PREMIER-TV</v>
      </c>
      <c r="J21" s="21" t="str">
        <f>UPPER(B5)&amp;"-"&amp;UPPER(C5)&amp;"-"&amp;UPPER(D5)&amp;"-HD"</f>
        <v>SKY-SPORTS-PREMIER-HD</v>
      </c>
      <c r="K21" s="21" t="str">
        <f>UPPER(B5)&amp;"-"&amp;UPPER(C5)&amp;"-"&amp;UPPER(D5)&amp;"-"&amp;UPPER(E5)&amp;"-TV"</f>
        <v>SKY-SPORTS-PREMIER-LEAGUE-TV</v>
      </c>
      <c r="L21" s="34" t="str">
        <f>UPPER(B5)&amp;"-"&amp;UPPER(C5)&amp;"-"&amp;UPPER(D5)&amp;"-"&amp;UPPER(E5)&amp;"-HD"</f>
        <v>SKY-SPORTS-PREMIER-LEAGUE-HD</v>
      </c>
    </row>
    <row r="22" spans="1:12" ht="12.75">
      <c r="A22" s="24"/>
      <c r="B22" s="21"/>
      <c r="C22" s="21"/>
      <c r="D22" s="21"/>
      <c r="E22" s="21"/>
      <c r="F22" s="21" t="str">
        <f>UPPER(B5)&amp;"-HD"</f>
        <v>SKY-HD</v>
      </c>
      <c r="G22" s="21"/>
      <c r="H22" s="21"/>
      <c r="I22" s="21"/>
      <c r="J22" s="21"/>
      <c r="K22" s="21"/>
      <c r="L22" s="35"/>
    </row>
    <row r="23" spans="1:12" ht="13.5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7"/>
    </row>
    <row r="24" spans="1:12" ht="12" customHeight="1">
      <c r="A24" s="58" t="s">
        <v>47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99"/>
    </row>
    <row r="25" spans="1:12" ht="12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100"/>
    </row>
    <row r="26" spans="1:12" ht="12.75" customHeight="1">
      <c r="A26" s="76" t="s">
        <v>11</v>
      </c>
      <c r="B26" s="77" t="s">
        <v>2</v>
      </c>
      <c r="C26" s="69" t="s">
        <v>12</v>
      </c>
      <c r="D26" s="68" t="s">
        <v>13</v>
      </c>
      <c r="E26" s="68" t="s">
        <v>14</v>
      </c>
      <c r="F26" s="69" t="s">
        <v>48</v>
      </c>
      <c r="G26" s="68" t="s">
        <v>12</v>
      </c>
      <c r="H26" s="70" t="s">
        <v>12</v>
      </c>
      <c r="I26" s="68" t="s">
        <v>13</v>
      </c>
      <c r="J26" s="68" t="s">
        <v>13</v>
      </c>
      <c r="K26" s="68" t="s">
        <v>14</v>
      </c>
      <c r="L26" s="68" t="s">
        <v>14</v>
      </c>
    </row>
    <row r="27" spans="1:12" ht="12.75" customHeight="1">
      <c r="A27" s="81"/>
      <c r="B27" s="82"/>
      <c r="C27" s="83"/>
      <c r="D27" s="83"/>
      <c r="E27" s="83"/>
      <c r="F27" s="83" t="s">
        <v>49</v>
      </c>
      <c r="G27" s="83" t="s">
        <v>50</v>
      </c>
      <c r="H27" s="84" t="s">
        <v>51</v>
      </c>
      <c r="I27" s="83" t="s">
        <v>50</v>
      </c>
      <c r="J27" s="83" t="s">
        <v>51</v>
      </c>
      <c r="K27" s="83" t="s">
        <v>50</v>
      </c>
      <c r="L27" s="83" t="s">
        <v>51</v>
      </c>
    </row>
    <row r="28" spans="1:12" ht="12.75">
      <c r="A28" s="24"/>
      <c r="B28" s="31" t="str">
        <f>PROPER(B5)</f>
        <v>Sky</v>
      </c>
      <c r="C28" s="31" t="str">
        <f>PROPER(B5)&amp;PROPER(C5)</f>
        <v>SkySports</v>
      </c>
      <c r="D28" s="31" t="str">
        <f>PROPER(B5)&amp;PROPER(C5)&amp;PROPER(D5)</f>
        <v>SkySportsPremier</v>
      </c>
      <c r="E28" s="31" t="str">
        <f>PROPER(B5)&amp;PROPER(C5)&amp;PROPER(D5)&amp;PROPER(E5)</f>
        <v>SkySportsPremierLeague</v>
      </c>
      <c r="F28" s="31" t="str">
        <f>PROPER(B5)&amp;"Tv"</f>
        <v>SkyTv</v>
      </c>
      <c r="G28" s="31" t="str">
        <f>PROPER(B5)&amp;PROPER(C5)&amp;"Tv"</f>
        <v>SkySportsTv</v>
      </c>
      <c r="H28" s="31" t="str">
        <f>PROPER(B5)&amp;PROPER(C5)&amp;"Hd"</f>
        <v>SkySportsHd</v>
      </c>
      <c r="I28" s="31" t="str">
        <f>PROPER(B5)&amp;PROPER(C5)&amp;PROPER(D5)&amp;"Tv"</f>
        <v>SkySportsPremierTv</v>
      </c>
      <c r="J28" s="31" t="str">
        <f>PROPER(B5)&amp;PROPER(C5)&amp;PROPER(D5)&amp;"Hd"</f>
        <v>SkySportsPremierHd</v>
      </c>
      <c r="K28" s="31" t="str">
        <f>PROPER(B5)&amp;PROPER(C5)&amp;PROPER(D5)&amp;PROPER(E5)&amp;"Tv"</f>
        <v>SkySportsPremierLeagueTv</v>
      </c>
      <c r="L28" s="31" t="str">
        <f>PROPER(B5)&amp;PROPER(C5)&amp;PROPER(D5)&amp;PROPER(E5)&amp;"Hd"</f>
        <v>SkySportsPremierLeagueHd</v>
      </c>
    </row>
    <row r="29" spans="1:12" ht="12.75">
      <c r="A29" s="24"/>
      <c r="B29" s="21"/>
      <c r="C29" s="21" t="str">
        <f>PROPER(B5)&amp;"_"&amp;PROPER(C5)</f>
        <v>Sky_Sports</v>
      </c>
      <c r="D29" s="21" t="str">
        <f>PROPER(B5)&amp;"_"&amp;PROPER(C5)&amp;"_"&amp;PROPER(D5)</f>
        <v>Sky_Sports_Premier</v>
      </c>
      <c r="E29" s="21" t="str">
        <f>PROPER(B5)&amp;"_"&amp;PROPER(C5)&amp;"_"&amp;PROPER(D5)&amp;"_"&amp;PROPER(E5)</f>
        <v>Sky_Sports_Premier_League</v>
      </c>
      <c r="F29" s="21" t="str">
        <f>PROPER(B5)&amp;"TV"</f>
        <v>SkyTV</v>
      </c>
      <c r="G29" s="21" t="str">
        <f>PROPER(B5)&amp;PROPER(C5)&amp;"TV"</f>
        <v>SkySportsTV</v>
      </c>
      <c r="H29" s="21" t="str">
        <f>PROPER(B5)&amp;PROPER(C5)&amp;"HD"</f>
        <v>SkySportsHD</v>
      </c>
      <c r="I29" s="21" t="str">
        <f>PROPER(B5)&amp;PROPER(C5)&amp;PROPER(D5)&amp;"TV"</f>
        <v>SkySportsPremierTV</v>
      </c>
      <c r="J29" s="21" t="str">
        <f>PROPER(B5)&amp;PROPER(C5)&amp;PROPER(D5)&amp;"HD"</f>
        <v>SkySportsPremierHD</v>
      </c>
      <c r="K29" s="21" t="str">
        <f>PROPER(B5)&amp;PROPER(C5)&amp;PROPER(D5)&amp;PROPER(E5)&amp;"TV"</f>
        <v>SkySportsPremierLeagueTV</v>
      </c>
      <c r="L29" s="21" t="str">
        <f>PROPER(B5)&amp;PROPER(C5)&amp;PROPER(D5)&amp;PROPER(E5)&amp;"HD"</f>
        <v>SkySportsPremierLeagueHD</v>
      </c>
    </row>
    <row r="30" spans="1:12" ht="12.75">
      <c r="A30" s="24"/>
      <c r="B30" s="21"/>
      <c r="C30" s="21" t="str">
        <f>PROPER(B5)&amp;"-"&amp;PROPER(C5)</f>
        <v>Sky-Sports</v>
      </c>
      <c r="D30" s="21" t="str">
        <f>PROPER(B5)&amp;"-"&amp;PROPER(C5)&amp;"-"&amp;PROPER(D5)</f>
        <v>Sky-Sports-Premier</v>
      </c>
      <c r="E30" s="21" t="str">
        <f>PROPER(B5)&amp;"-"&amp;PROPER(C5)&amp;"-"&amp;PROPER(D5)&amp;"-"&amp;PROPER(E5)</f>
        <v>Sky-Sports-Premier-League</v>
      </c>
      <c r="F30" s="21" t="str">
        <f>PROPER(B5)&amp;"_Tv"</f>
        <v>Sky_Tv</v>
      </c>
      <c r="G30" s="21" t="str">
        <f>PROPER(B5)&amp;PROPER(C5)&amp;"_Tv"</f>
        <v>SkySports_Tv</v>
      </c>
      <c r="H30" s="21" t="str">
        <f>PROPER(B5)&amp;PROPER(C5)&amp;"_Hd"</f>
        <v>SkySports_Hd</v>
      </c>
      <c r="I30" s="21" t="str">
        <f>PROPER(B5)&amp;PROPER(C5)&amp;PROPER(D5)&amp;"_Tv"</f>
        <v>SkySportsPremier_Tv</v>
      </c>
      <c r="J30" s="21" t="str">
        <f>PROPER(B5)&amp;PROPER(C5)&amp;PROPER(D5)&amp;"_Hd"</f>
        <v>SkySportsPremier_Hd</v>
      </c>
      <c r="K30" s="21" t="str">
        <f>PROPER(B5)&amp;PROPER(C5)&amp;PROPER(D5)&amp;PROPER(E5)&amp;"_Tv"</f>
        <v>SkySportsPremierLeague_Tv</v>
      </c>
      <c r="L30" s="21" t="str">
        <f>PROPER(B5)&amp;PROPER(C5)&amp;PROPER(D5)&amp;PROPER(E5)&amp;"_Hd"</f>
        <v>SkySportsPremierLeague_Hd</v>
      </c>
    </row>
    <row r="31" spans="1:12" ht="12.75">
      <c r="A31" s="24"/>
      <c r="B31" s="21"/>
      <c r="C31" s="21"/>
      <c r="D31" s="21"/>
      <c r="E31" s="21"/>
      <c r="F31" s="21" t="str">
        <f>PROPER(B5)&amp;"_TV"</f>
        <v>Sky_TV</v>
      </c>
      <c r="G31" s="21" t="str">
        <f>PROPER(B5)&amp;PROPER(C5)&amp;"_TV"</f>
        <v>SkySports_TV</v>
      </c>
      <c r="H31" s="21" t="str">
        <f>PROPER(B5)&amp;PROPER(C5)&amp;"_HD"</f>
        <v>SkySports_HD</v>
      </c>
      <c r="I31" s="21" t="str">
        <f>PROPER(B5)&amp;PROPER(C5)&amp;PROPER(D5)&amp;"_TV"</f>
        <v>SkySportsPremier_TV</v>
      </c>
      <c r="J31" s="21" t="str">
        <f>PROPER(B5)&amp;PROPER(C5)&amp;PROPER(D5)&amp;"_HD"</f>
        <v>SkySportsPremier_HD</v>
      </c>
      <c r="K31" s="21" t="str">
        <f>PROPER(B5)&amp;PROPER(C5)&amp;PROPER(D5)&amp;PROPER(E5)&amp;"_TV"</f>
        <v>SkySportsPremierLeague_TV</v>
      </c>
      <c r="L31" s="21" t="str">
        <f>PROPER(B5)&amp;PROPER(C5)&amp;PROPER(D5)&amp;PROPER(E5)&amp;"_HD"</f>
        <v>SkySportsPremierLeague_HD</v>
      </c>
    </row>
    <row r="32" spans="1:12" ht="12.75">
      <c r="A32" s="24"/>
      <c r="B32" s="21"/>
      <c r="C32" s="21"/>
      <c r="D32" s="21"/>
      <c r="E32" s="21"/>
      <c r="F32" s="21" t="str">
        <f>PROPER(B5)&amp;"-Tv"</f>
        <v>Sky-Tv</v>
      </c>
      <c r="G32" s="21" t="str">
        <f>PROPER(B5)&amp;PROPER(C5)&amp;"-Tv"</f>
        <v>SkySports-Tv</v>
      </c>
      <c r="H32" s="21" t="str">
        <f>PROPER(B5)&amp;PROPER(C5)&amp;"-Hd"</f>
        <v>SkySports-Hd</v>
      </c>
      <c r="I32" s="21" t="str">
        <f>PROPER(B5)&amp;PROPER(C5)&amp;PROPER(D5)&amp;"-Tv"</f>
        <v>SkySportsPremier-Tv</v>
      </c>
      <c r="J32" s="21" t="str">
        <f>PROPER(B5)&amp;PROPER(C5)&amp;PROPER(D5)&amp;"-Hd"</f>
        <v>SkySportsPremier-Hd</v>
      </c>
      <c r="K32" s="21" t="str">
        <f>PROPER(B5)&amp;PROPER(C5)&amp;PROPER(D5)&amp;PROPER(E5)&amp;"-Tv"</f>
        <v>SkySportsPremierLeague-Tv</v>
      </c>
      <c r="L32" s="21" t="str">
        <f>PROPER(B5)&amp;PROPER(C5)&amp;PROPER(D5)&amp;PROPER(E5)&amp;"-Hd"</f>
        <v>SkySportsPremierLeague-Hd</v>
      </c>
    </row>
    <row r="33" spans="1:12" ht="12.75">
      <c r="A33" s="24"/>
      <c r="B33" s="21"/>
      <c r="C33" s="21"/>
      <c r="D33" s="21"/>
      <c r="E33" s="21"/>
      <c r="F33" s="21" t="str">
        <f>PROPER(B5)&amp;"-TV"</f>
        <v>Sky-TV</v>
      </c>
      <c r="G33" s="21" t="str">
        <f>PROPER(B5)&amp;PROPER(C5)&amp;"-TV"</f>
        <v>SkySports-TV</v>
      </c>
      <c r="H33" s="21" t="str">
        <f>PROPER(B5)&amp;PROPER(C5)&amp;"-HD"</f>
        <v>SkySports-HD</v>
      </c>
      <c r="I33" s="21" t="str">
        <f>PROPER(B5)&amp;PROPER(C5)&amp;PROPER(D5)&amp;"-TV"</f>
        <v>SkySportsPremier-TV</v>
      </c>
      <c r="J33" s="21" t="str">
        <f>PROPER(B5)&amp;PROPER(C5)&amp;PROPER(D5)&amp;"-HD"</f>
        <v>SkySportsPremier-HD</v>
      </c>
      <c r="K33" s="21" t="str">
        <f>PROPER(B5)&amp;PROPER(C5)&amp;PROPER(D5)&amp;PROPER(E5)&amp;"-TV"</f>
        <v>SkySportsPremierLeague-TV</v>
      </c>
      <c r="L33" s="21" t="str">
        <f>PROPER(B5)&amp;PROPER(C5)&amp;PROPER(D5)&amp;PROPER(E5)&amp;"-HD"</f>
        <v>SkySportsPremierLeague-HD</v>
      </c>
    </row>
    <row r="34" spans="1:12" ht="12.75">
      <c r="A34" s="24"/>
      <c r="B34" s="21"/>
      <c r="C34" s="21"/>
      <c r="D34" s="21"/>
      <c r="E34" s="21"/>
      <c r="F34" s="21" t="str">
        <f>PROPER(B5)&amp;"Hd"</f>
        <v>SkyHd</v>
      </c>
      <c r="G34" s="21" t="str">
        <f>PROPER(B5)&amp;"_"&amp;PROPER(C5)&amp;"_Tv"</f>
        <v>Sky_Sports_Tv</v>
      </c>
      <c r="H34" s="21" t="str">
        <f>PROPER(B5)&amp;"_"&amp;PROPER(C5)&amp;"_Hd"</f>
        <v>Sky_Sports_Hd</v>
      </c>
      <c r="I34" s="21" t="str">
        <f>PROPER(B5)&amp;"_"&amp;PROPER(C5)&amp;"_"&amp;PROPER(D5)&amp;"_Tv"</f>
        <v>Sky_Sports_Premier_Tv</v>
      </c>
      <c r="J34" s="21" t="str">
        <f>PROPER(B5)&amp;"_"&amp;PROPER(C5)&amp;"_"&amp;PROPER(D5)&amp;"_Hd"</f>
        <v>Sky_Sports_Premier_Hd</v>
      </c>
      <c r="K34" s="21" t="str">
        <f>PROPER(B5)&amp;"_"&amp;PROPER(C5)&amp;"_"&amp;PROPER(D5)&amp;"_"&amp;PROPER(E5)&amp;"_Tv"</f>
        <v>Sky_Sports_Premier_League_Tv</v>
      </c>
      <c r="L34" s="21" t="str">
        <f>PROPER(B5)&amp;"_"&amp;PROPER(C5)&amp;"_"&amp;PROPER(D5)&amp;"_"&amp;PROPER(E5)&amp;"_Hd"</f>
        <v>Sky_Sports_Premier_League_Hd</v>
      </c>
    </row>
    <row r="35" spans="1:12" ht="12.75">
      <c r="A35" s="24"/>
      <c r="B35" s="21"/>
      <c r="C35" s="21"/>
      <c r="D35" s="21"/>
      <c r="E35" s="21"/>
      <c r="F35" s="21" t="str">
        <f>PROPER(B5)&amp;"HD"</f>
        <v>SkyHD</v>
      </c>
      <c r="G35" s="21" t="str">
        <f>PROPER(B5)&amp;"_"&amp;PROPER(C5)&amp;"_TV"</f>
        <v>Sky_Sports_TV</v>
      </c>
      <c r="H35" s="21" t="str">
        <f>PROPER(B5)&amp;"_"&amp;PROPER(C5)&amp;"_HD"</f>
        <v>Sky_Sports_HD</v>
      </c>
      <c r="I35" s="21" t="str">
        <f>PROPER(B5)&amp;"_"&amp;PROPER(C5)&amp;"_"&amp;PROPER(D5)&amp;"_TV"</f>
        <v>Sky_Sports_Premier_TV</v>
      </c>
      <c r="J35" s="21" t="str">
        <f>PROPER(B5)&amp;"_"&amp;PROPER(C5)&amp;"_"&amp;PROPER(D5)&amp;"_HD"</f>
        <v>Sky_Sports_Premier_HD</v>
      </c>
      <c r="K35" s="21" t="str">
        <f>PROPER(B5)&amp;"_"&amp;PROPER(C5)&amp;"_"&amp;PROPER(D5)&amp;"_"&amp;PROPER(E5)&amp;"_TV"</f>
        <v>Sky_Sports_Premier_League_TV</v>
      </c>
      <c r="L35" s="21" t="str">
        <f>PROPER(B5)&amp;"_"&amp;PROPER(C5)&amp;"_"&amp;PROPER(D5)&amp;"_"&amp;PROPER(E5)&amp;"_HD"</f>
        <v>Sky_Sports_Premier_League_HD</v>
      </c>
    </row>
    <row r="36" spans="1:12" ht="12.75">
      <c r="A36" s="24"/>
      <c r="B36" s="21"/>
      <c r="C36" s="21"/>
      <c r="D36" s="21"/>
      <c r="E36" s="21"/>
      <c r="F36" s="21" t="str">
        <f>PROPER(B5)&amp;"_Hd"</f>
        <v>Sky_Hd</v>
      </c>
      <c r="G36" s="21" t="str">
        <f>PROPER(B5)&amp;"-"&amp;PROPER(C5)&amp;"-Tv"</f>
        <v>Sky-Sports-Tv</v>
      </c>
      <c r="H36" s="21" t="str">
        <f>PROPER(B5)&amp;"-"&amp;PROPER(C5)&amp;"-Hd"</f>
        <v>Sky-Sports-Hd</v>
      </c>
      <c r="I36" s="21" t="str">
        <f>PROPER(B5)&amp;"-"&amp;PROPER(C5)&amp;"-"&amp;PROPER(D5)&amp;"-Tv"</f>
        <v>Sky-Sports-Premier-Tv</v>
      </c>
      <c r="J36" s="21" t="str">
        <f>PROPER(B5)&amp;"-"&amp;PROPER(C5)&amp;"-"&amp;PROPER(D5)&amp;"-Hd"</f>
        <v>Sky-Sports-Premier-Hd</v>
      </c>
      <c r="K36" s="21" t="str">
        <f>PROPER(B5)&amp;"-"&amp;PROPER(C5)&amp;"-"&amp;PROPER(D5)&amp;"-"&amp;PROPER(E5)&amp;"-Tv"</f>
        <v>Sky-Sports-Premier-League-Tv</v>
      </c>
      <c r="L36" s="21" t="str">
        <f>PROPER(B5)&amp;"-"&amp;PROPER(C5)&amp;"-"&amp;PROPER(D5)&amp;"-"&amp;PROPER(E5)&amp;"-Hd"</f>
        <v>Sky-Sports-Premier-League-Hd</v>
      </c>
    </row>
    <row r="37" spans="1:12" ht="12.75">
      <c r="A37" s="24"/>
      <c r="B37" s="21"/>
      <c r="C37" s="21"/>
      <c r="D37" s="21"/>
      <c r="E37" s="21"/>
      <c r="F37" s="21" t="str">
        <f>PROPER(B5)&amp;"_HD"</f>
        <v>Sky_HD</v>
      </c>
      <c r="G37" s="21" t="str">
        <f>PROPER(B5)&amp;"-"&amp;PROPER(C5)&amp;"-TV"</f>
        <v>Sky-Sports-TV</v>
      </c>
      <c r="H37" s="21" t="str">
        <f>PROPER(B5)&amp;"-"&amp;PROPER(C5)&amp;"-HD"</f>
        <v>Sky-Sports-HD</v>
      </c>
      <c r="I37" s="21" t="str">
        <f>PROPER(B5)&amp;"-"&amp;PROPER(C5)&amp;"-"&amp;PROPER(D5)&amp;"-TV"</f>
        <v>Sky-Sports-Premier-TV</v>
      </c>
      <c r="J37" s="21" t="str">
        <f>PROPER(B5)&amp;"-"&amp;PROPER(C5)&amp;"-"&amp;PROPER(D5)&amp;"-HD"</f>
        <v>Sky-Sports-Premier-HD</v>
      </c>
      <c r="K37" s="21" t="str">
        <f>PROPER(B5)&amp;"-"&amp;PROPER(C5)&amp;"-"&amp;PROPER(D5)&amp;"-"&amp;PROPER(E5)&amp;"-TV"</f>
        <v>Sky-Sports-Premier-League-TV</v>
      </c>
      <c r="L37" s="21" t="str">
        <f>PROPER(B5)&amp;"-"&amp;PROPER(C5)&amp;"-"&amp;PROPER(D5)&amp;"-"&amp;PROPER(E5)&amp;"-HD"</f>
        <v>Sky-Sports-Premier-League-HD</v>
      </c>
    </row>
    <row r="38" spans="1:12" ht="12.75">
      <c r="A38" s="24"/>
      <c r="B38" s="21"/>
      <c r="C38" s="21"/>
      <c r="D38" s="21"/>
      <c r="E38" s="21"/>
      <c r="F38" s="21" t="str">
        <f>PROPER(B5)&amp;"-Hd"</f>
        <v>Sky-Hd</v>
      </c>
      <c r="G38" s="21"/>
      <c r="H38" s="21"/>
      <c r="I38" s="21"/>
      <c r="J38" s="21"/>
      <c r="K38" s="21"/>
      <c r="L38" s="21"/>
    </row>
    <row r="39" spans="1:12" ht="13.5">
      <c r="A39" s="85"/>
      <c r="B39" s="29"/>
      <c r="C39" s="29"/>
      <c r="D39" s="29"/>
      <c r="E39" s="29"/>
      <c r="F39" s="29" t="str">
        <f>PROPER(B5)&amp;"-HD"</f>
        <v>Sky-HD</v>
      </c>
      <c r="G39" s="29"/>
      <c r="H39" s="29"/>
      <c r="I39" s="29"/>
      <c r="J39" s="29"/>
      <c r="K39" s="29"/>
      <c r="L39" s="29"/>
    </row>
    <row r="40" spans="1:12" ht="12" customHeight="1">
      <c r="A40" s="58" t="s">
        <v>52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96"/>
    </row>
    <row r="41" spans="1:12" ht="12" customHeight="1">
      <c r="A41" s="7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101"/>
    </row>
    <row r="42" spans="1:12" s="53" customFormat="1" ht="12.75" customHeight="1">
      <c r="A42" s="76" t="s">
        <v>11</v>
      </c>
      <c r="B42" s="87" t="s">
        <v>2</v>
      </c>
      <c r="C42" s="87" t="s">
        <v>53</v>
      </c>
      <c r="D42" s="87" t="s">
        <v>54</v>
      </c>
      <c r="E42" s="87" t="s">
        <v>55</v>
      </c>
      <c r="F42" s="88" t="s">
        <v>56</v>
      </c>
      <c r="G42" s="88" t="s">
        <v>53</v>
      </c>
      <c r="H42" s="88" t="s">
        <v>53</v>
      </c>
      <c r="I42" s="88" t="s">
        <v>54</v>
      </c>
      <c r="J42" s="88" t="s">
        <v>54</v>
      </c>
      <c r="K42" s="88" t="s">
        <v>55</v>
      </c>
      <c r="L42" s="88" t="s">
        <v>55</v>
      </c>
    </row>
    <row r="43" spans="1:12" s="53" customFormat="1" ht="12.75" customHeight="1">
      <c r="A43" s="89"/>
      <c r="B43" s="90"/>
      <c r="C43" s="90"/>
      <c r="D43" s="90"/>
      <c r="E43" s="90"/>
      <c r="F43" s="91"/>
      <c r="G43" s="91" t="s">
        <v>50</v>
      </c>
      <c r="H43" s="91" t="s">
        <v>51</v>
      </c>
      <c r="I43" s="91" t="s">
        <v>57</v>
      </c>
      <c r="J43" s="91" t="s">
        <v>58</v>
      </c>
      <c r="K43" s="91" t="s">
        <v>57</v>
      </c>
      <c r="L43" s="91" t="s">
        <v>58</v>
      </c>
    </row>
    <row r="44" spans="1:12" ht="12.75">
      <c r="A44" s="92"/>
      <c r="B44" s="21" t="str">
        <f>PROPER(B5)</f>
        <v>Sky</v>
      </c>
      <c r="C44" s="21" t="str">
        <f>PROPER(B5)&amp;LOWER(C5)</f>
        <v>Skysports</v>
      </c>
      <c r="D44" s="21" t="str">
        <f>PROPER(B5)&amp;LOWER(C5)&amp;LOWER(D5)</f>
        <v>Skysportspremier</v>
      </c>
      <c r="E44" s="21" t="str">
        <f>PROPER(B5)&amp;LOWER(C5)&amp;LOWER(D5)&amp;LOWER(E5)</f>
        <v>Skysportspremierleague</v>
      </c>
      <c r="F44" s="21" t="str">
        <f>PROPER(B5)&amp;"tv"</f>
        <v>Skytv</v>
      </c>
      <c r="G44" s="21" t="str">
        <f>PROPER(B5)&amp;LOWER(C5)&amp;"tv"</f>
        <v>Skysportstv</v>
      </c>
      <c r="H44" s="21" t="str">
        <f>PROPER(B5)&amp;LOWER(C5)&amp;"hd"</f>
        <v>Skysportshd</v>
      </c>
      <c r="I44" s="21" t="str">
        <f>PROPER(B5)&amp;LOWER(C5)&amp;LOWER(D5)&amp;"tv"</f>
        <v>Skysportspremiertv</v>
      </c>
      <c r="J44" s="21" t="str">
        <f>PROPER(B5)&amp;LOWER(C5)&amp;LOWER(D5)&amp;"hd"</f>
        <v>Skysportspremierhd</v>
      </c>
      <c r="K44" s="21" t="str">
        <f>PROPER(B5)&amp;LOWER(C5)&amp;LOWER(D5)&amp;LOWER(E5)&amp;"tv"</f>
        <v>Skysportspremierleaguetv</v>
      </c>
      <c r="L44" s="21" t="str">
        <f>PROPER(B5)&amp;LOWER(C5)&amp;LOWER(D5)&amp;LOWER(E5)&amp;"hd"</f>
        <v>Skysportspremierleaguehd</v>
      </c>
    </row>
    <row r="45" spans="1:12" ht="12.75">
      <c r="A45" s="92"/>
      <c r="B45" s="21"/>
      <c r="C45" s="21" t="str">
        <f>PROPER(B5)&amp;"_"&amp;LOWER(C5)</f>
        <v>Sky_sports</v>
      </c>
      <c r="D45" s="21" t="str">
        <f>PROPER(B5)&amp;"_"&amp;LOWER(C5)&amp;"_"&amp;LOWER(D5)</f>
        <v>Sky_sports_premier</v>
      </c>
      <c r="E45" s="21" t="str">
        <f>PROPER(B5)&amp;"_"&amp;LOWER(C5)&amp;"_"&amp;LOWER(D5)&amp;"_"&amp;LOWER(E5)</f>
        <v>Sky_sports_premier_league</v>
      </c>
      <c r="F45" s="21" t="str">
        <f>PROPER(B5)&amp;"_tv"</f>
        <v>Sky_tv</v>
      </c>
      <c r="G45" s="21" t="str">
        <f>PROPER(B5)&amp;LOWER(C5)&amp;"TV"</f>
        <v>SkysportsTV</v>
      </c>
      <c r="H45" s="21" t="str">
        <f>PROPER(B5)&amp;LOWER(C5)&amp;"HD"</f>
        <v>SkysportsHD</v>
      </c>
      <c r="I45" s="21" t="str">
        <f>PROPER(B5)&amp;LOWER(C5)&amp;LOWER(D5)&amp;"TV"</f>
        <v>SkysportspremierTV</v>
      </c>
      <c r="J45" s="21" t="str">
        <f>PROPER(B5)&amp;LOWER(C5)&amp;LOWER(D5)&amp;"HD"</f>
        <v>SkysportspremierHD</v>
      </c>
      <c r="K45" s="21" t="str">
        <f>PROPER(B5)&amp;LOWER(C5)&amp;LOWER(D5)&amp;LOWER(E5)&amp;"TV"</f>
        <v>SkysportspremierleagueTV</v>
      </c>
      <c r="L45" s="21" t="str">
        <f>PROPER(B5)&amp;LOWER(C5)&amp;LOWER(D5)&amp;LOWER(E5)&amp;"HD"</f>
        <v>SkysportspremierleagueHD</v>
      </c>
    </row>
    <row r="46" spans="1:12" ht="12.75">
      <c r="A46" s="92"/>
      <c r="B46" s="21"/>
      <c r="C46" s="21" t="str">
        <f>PROPER(B5)&amp;"-"&amp;LOWER(C5)</f>
        <v>Sky-sports</v>
      </c>
      <c r="D46" s="21" t="str">
        <f>PROPER(B5)&amp;"-"&amp;LOWER(C5)&amp;"-"&amp;LOWER(D5)</f>
        <v>Sky-sports-premier</v>
      </c>
      <c r="E46" s="21" t="str">
        <f>PROPER(B5)&amp;"-"&amp;LOWER(C5)&amp;"-"&amp;LOWER(D5)&amp;"-"&amp;LOWER(E5)</f>
        <v>Sky-sports-premier-league</v>
      </c>
      <c r="F46" s="21" t="str">
        <f>PROPER(B5)&amp;"-tv"</f>
        <v>Sky-tv</v>
      </c>
      <c r="G46" s="21" t="str">
        <f>PROPER(B5)&amp;LOWER(C5)&amp;"_tv"</f>
        <v>Skysports_tv</v>
      </c>
      <c r="H46" s="21" t="str">
        <f>PROPER(B5)&amp;LOWER(C5)&amp;"_hd"</f>
        <v>Skysports_hd</v>
      </c>
      <c r="I46" s="21" t="str">
        <f>PROPER(B5)&amp;LOWER(C5)&amp;LOWER(D5)&amp;"_tv"</f>
        <v>Skysportspremier_tv</v>
      </c>
      <c r="J46" s="21" t="str">
        <f>PROPER(B5)&amp;LOWER(C5)&amp;LOWER(D5)&amp;"_hd"</f>
        <v>Skysportspremier_hd</v>
      </c>
      <c r="K46" s="21" t="str">
        <f>PROPER(B5)&amp;LOWER(C5)&amp;LOWER(D5)&amp;LOWER(E5)&amp;"_tv"</f>
        <v>Skysportspremierleague_tv</v>
      </c>
      <c r="L46" s="21" t="str">
        <f>PROPER(B5)&amp;LOWER(C5)&amp;LOWER(D5)&amp;LOWER(E5)&amp;"_hd"</f>
        <v>Skysportspremierleague_hd</v>
      </c>
    </row>
    <row r="47" spans="1:12" ht="12.75">
      <c r="A47" s="92"/>
      <c r="B47" s="21"/>
      <c r="C47" s="21"/>
      <c r="D47" s="21"/>
      <c r="E47" s="21"/>
      <c r="F47" s="21" t="str">
        <f>PROPER(B5)&amp;"hd"</f>
        <v>Skyhd</v>
      </c>
      <c r="G47" s="21" t="str">
        <f>PROPER(B5)&amp;LOWER(C5)&amp;"_TV"</f>
        <v>Skysports_TV</v>
      </c>
      <c r="H47" s="21" t="str">
        <f>PROPER(B5)&amp;LOWER(C5)&amp;"_HD"</f>
        <v>Skysports_HD</v>
      </c>
      <c r="I47" s="21" t="str">
        <f>PROPER(B5)&amp;LOWER(C5)&amp;LOWER(D5)&amp;"_TV"</f>
        <v>Skysportspremier_TV</v>
      </c>
      <c r="J47" s="21" t="str">
        <f>PROPER(B5)&amp;LOWER(C5)&amp;LOWER(D5)&amp;"_HD"</f>
        <v>Skysportspremier_HD</v>
      </c>
      <c r="K47" s="21" t="str">
        <f>PROPER(B5)&amp;LOWER(C5)&amp;LOWER(D5)&amp;LOWER(E5)&amp;"_TV"</f>
        <v>Skysportspremierleague_TV</v>
      </c>
      <c r="L47" s="21" t="str">
        <f>PROPER(B5)&amp;LOWER(C5)&amp;LOWER(D5)&amp;LOWER(E5)&amp;"_HD"</f>
        <v>Skysportspremierleague_HD</v>
      </c>
    </row>
    <row r="48" spans="1:12" ht="12.75">
      <c r="A48" s="92"/>
      <c r="B48" s="21"/>
      <c r="C48" s="21"/>
      <c r="D48" s="21"/>
      <c r="E48" s="21"/>
      <c r="F48" s="21" t="str">
        <f>PROPER(B5)&amp;"_hd"</f>
        <v>Sky_hd</v>
      </c>
      <c r="G48" s="21" t="str">
        <f>PROPER(B5)&amp;LOWER(C5)&amp;"-tv"</f>
        <v>Skysports-tv</v>
      </c>
      <c r="H48" s="21" t="str">
        <f>PROPER(B5)&amp;LOWER(C5)&amp;"-hd"</f>
        <v>Skysports-hd</v>
      </c>
      <c r="I48" s="21" t="str">
        <f>PROPER(B5)&amp;LOWER(C5)&amp;LOWER(D5)&amp;"-tv"</f>
        <v>Skysportspremier-tv</v>
      </c>
      <c r="J48" s="21" t="str">
        <f>PROPER(B5)&amp;LOWER(C5)&amp;LOWER(D5)&amp;"-hd"</f>
        <v>Skysportspremier-hd</v>
      </c>
      <c r="K48" s="21" t="str">
        <f>PROPER(B5)&amp;LOWER(C5)&amp;LOWER(D5)&amp;LOWER(E5)&amp;"-tv"</f>
        <v>Skysportspremierleague-tv</v>
      </c>
      <c r="L48" s="21" t="str">
        <f>PROPER(B5)&amp;LOWER(C5)&amp;LOWER(D5)&amp;LOWER(E5)&amp;"-hd"</f>
        <v>Skysportspremierleague-hd</v>
      </c>
    </row>
    <row r="49" spans="1:12" ht="12.75">
      <c r="A49" s="92"/>
      <c r="B49" s="21"/>
      <c r="C49" s="21"/>
      <c r="D49" s="21"/>
      <c r="E49" s="21"/>
      <c r="F49" s="21" t="str">
        <f>PROPER(B5)&amp;"-hd"</f>
        <v>Sky-hd</v>
      </c>
      <c r="G49" s="21" t="str">
        <f>PROPER(B5)&amp;LOWER(C5)&amp;"-TV"</f>
        <v>Skysports-TV</v>
      </c>
      <c r="H49" s="21" t="str">
        <f>PROPER(B5)&amp;LOWER(C5)&amp;"-HD"</f>
        <v>Skysports-HD</v>
      </c>
      <c r="I49" s="21" t="str">
        <f>PROPER(B5)&amp;LOWER(C5)&amp;LOWER(D5)&amp;"-TV"</f>
        <v>Skysportspremier-TV</v>
      </c>
      <c r="J49" s="21" t="str">
        <f>PROPER(B5)&amp;LOWER(C5)&amp;LOWER(D5)&amp;"-HD"</f>
        <v>Skysportspremier-HD</v>
      </c>
      <c r="K49" s="21" t="str">
        <f>PROPER(B5)&amp;LOWER(C5)&amp;LOWER(D5)&amp;LOWER(E5)&amp;"-TV"</f>
        <v>Skysportspremierleague-TV</v>
      </c>
      <c r="L49" s="21" t="str">
        <f>PROPER(B5)&amp;LOWER(C5)&amp;LOWER(D5)&amp;LOWER(E5)&amp;"-HD"</f>
        <v>Skysportspremierleague-HD</v>
      </c>
    </row>
    <row r="50" spans="1:12" ht="12.75">
      <c r="A50" s="92"/>
      <c r="B50" s="21"/>
      <c r="C50" s="21"/>
      <c r="D50" s="21"/>
      <c r="E50" s="21"/>
      <c r="F50" s="21" t="str">
        <f>PROPER(B5)&amp;"TV"</f>
        <v>SkyTV</v>
      </c>
      <c r="G50" s="21" t="str">
        <f>PROPER(B5)&amp;"_"&amp;LOWER(C5)&amp;"_tv"</f>
        <v>Sky_sports_tv</v>
      </c>
      <c r="H50" s="21" t="str">
        <f>PROPER(B5)&amp;"_"&amp;LOWER(C5)&amp;"_hd"</f>
        <v>Sky_sports_hd</v>
      </c>
      <c r="I50" s="21" t="str">
        <f>PROPER(B5)&amp;"_"&amp;LOWER(C5)&amp;"_"&amp;LOWER(D5)&amp;"_tv"</f>
        <v>Sky_sports_premier_tv</v>
      </c>
      <c r="J50" s="21" t="str">
        <f>PROPER(B5)&amp;"_"&amp;LOWER(C5)&amp;"_"&amp;LOWER(D5)&amp;"_hd"</f>
        <v>Sky_sports_premier_hd</v>
      </c>
      <c r="K50" s="21" t="str">
        <f>PROPER(B5)&amp;"_"&amp;LOWER(C5)&amp;"_"&amp;LOWER(D5)&amp;"_"&amp;LOWER(E5)&amp;"_tv"</f>
        <v>Sky_sports_premier_league_tv</v>
      </c>
      <c r="L50" s="21" t="str">
        <f>PROPER(B5)&amp;"_"&amp;LOWER(C5)&amp;"_"&amp;LOWER(D5)&amp;"_"&amp;LOWER(E5)&amp;"_hd"</f>
        <v>Sky_sports_premier_league_hd</v>
      </c>
    </row>
    <row r="51" spans="1:12" ht="12.75">
      <c r="A51" s="92"/>
      <c r="B51" s="21"/>
      <c r="C51" s="21"/>
      <c r="D51" s="21"/>
      <c r="E51" s="21"/>
      <c r="F51" s="21" t="str">
        <f>PROPER(B5)&amp;"_TV"</f>
        <v>Sky_TV</v>
      </c>
      <c r="G51" s="21" t="str">
        <f>PROPER(B5)&amp;"_"&amp;LOWER(C5)&amp;"_TV"</f>
        <v>Sky_sports_TV</v>
      </c>
      <c r="H51" s="21" t="str">
        <f>PROPER(B5)&amp;"_"&amp;LOWER(C5)&amp;"_HD"</f>
        <v>Sky_sports_HD</v>
      </c>
      <c r="I51" s="21" t="str">
        <f>PROPER(B5)&amp;"_"&amp;LOWER(C5)&amp;"_"&amp;LOWER(D5)&amp;"_TV"</f>
        <v>Sky_sports_premier_TV</v>
      </c>
      <c r="J51" s="21" t="str">
        <f>PROPER(B5)&amp;"_"&amp;LOWER(C5)&amp;"_"&amp;LOWER(D5)&amp;"_HD"</f>
        <v>Sky_sports_premier_HD</v>
      </c>
      <c r="K51" s="21" t="str">
        <f>PROPER(B5)&amp;"_"&amp;LOWER(C5)&amp;"_"&amp;LOWER(D5)&amp;"_"&amp;LOWER(E5)&amp;"_TV"</f>
        <v>Sky_sports_premier_league_TV</v>
      </c>
      <c r="L51" s="21" t="str">
        <f>PROPER(B5)&amp;"_"&amp;LOWER(C5)&amp;"_"&amp;LOWER(D5)&amp;"_"&amp;LOWER(E5)&amp;"_HD"</f>
        <v>Sky_sports_premier_league_HD</v>
      </c>
    </row>
    <row r="52" spans="1:12" ht="12.75">
      <c r="A52" s="92"/>
      <c r="B52" s="21"/>
      <c r="C52" s="21"/>
      <c r="D52" s="21"/>
      <c r="E52" s="21"/>
      <c r="F52" s="21" t="str">
        <f>PROPER(B5)&amp;"-TV"</f>
        <v>Sky-TV</v>
      </c>
      <c r="G52" s="21" t="str">
        <f>PROPER(B5)&amp;"-"&amp;LOWER(C5)&amp;"-tv"</f>
        <v>Sky-sports-tv</v>
      </c>
      <c r="H52" s="21" t="str">
        <f>PROPER(B5)&amp;"-"&amp;LOWER(C5)&amp;"-hd"</f>
        <v>Sky-sports-hd</v>
      </c>
      <c r="I52" s="21" t="str">
        <f>PROPER(B5)&amp;"-"&amp;LOWER(C5)&amp;"-"&amp;LOWER(D5)&amp;"-tv"</f>
        <v>Sky-sports-premier-tv</v>
      </c>
      <c r="J52" s="21" t="str">
        <f>PROPER(B5)&amp;"-"&amp;LOWER(C5)&amp;"-"&amp;LOWER(D5)&amp;"-hd"</f>
        <v>Sky-sports-premier-hd</v>
      </c>
      <c r="K52" s="21" t="str">
        <f>PROPER(B5)&amp;"-"&amp;LOWER(C5)&amp;"-"&amp;LOWER(D5)&amp;"-"&amp;LOWER(E5)&amp;"-tv"</f>
        <v>Sky-sports-premier-league-tv</v>
      </c>
      <c r="L52" s="21" t="str">
        <f>PROPER(B5)&amp;"-"&amp;LOWER(C5)&amp;"-"&amp;LOWER(D5)&amp;"-"&amp;LOWER(E5)&amp;"-hd"</f>
        <v>Sky-sports-premier-league-hd</v>
      </c>
    </row>
    <row r="53" spans="1:12" ht="12.75">
      <c r="A53" s="93"/>
      <c r="B53" s="37"/>
      <c r="C53" s="37"/>
      <c r="D53" s="37"/>
      <c r="E53" s="37"/>
      <c r="F53" s="37" t="str">
        <f>PROPER(B5)&amp;"HD"</f>
        <v>SkyHD</v>
      </c>
      <c r="G53" s="37" t="str">
        <f>PROPER(B5)&amp;"-"&amp;LOWER(C5)&amp;"-TV"</f>
        <v>Sky-sports-TV</v>
      </c>
      <c r="H53" s="37" t="str">
        <f>PROPER(B5)&amp;"-"&amp;LOWER(C5)&amp;"-HD"</f>
        <v>Sky-sports-HD</v>
      </c>
      <c r="I53" s="37" t="str">
        <f>PROPER(B5)&amp;"-"&amp;LOWER(C5)&amp;"-"&amp;LOWER(D5)&amp;"-TV"</f>
        <v>Sky-sports-premier-TV</v>
      </c>
      <c r="J53" s="37" t="str">
        <f>PROPER(B5)&amp;"-"&amp;LOWER(C5)&amp;"-"&amp;LOWER(D5)&amp;"-HD"</f>
        <v>Sky-sports-premier-HD</v>
      </c>
      <c r="K53" s="37" t="str">
        <f>PROPER(B5)&amp;"-"&amp;LOWER(C5)&amp;"-"&amp;LOWER(D5)&amp;"-"&amp;LOWER(E5)&amp;"-TV"</f>
        <v>Sky-sports-premier-league-TV</v>
      </c>
      <c r="L53" s="37" t="str">
        <f>PROPER(B5)&amp;"-"&amp;LOWER(C5)&amp;"-"&amp;LOWER(D5)&amp;"-"&amp;LOWER(E5)&amp;"-HD"</f>
        <v>Sky-sports-premier-league-HD</v>
      </c>
    </row>
    <row r="54" spans="1:12" ht="12.75">
      <c r="A54" s="94"/>
      <c r="B54" s="35"/>
      <c r="C54" s="35"/>
      <c r="D54" s="35"/>
      <c r="E54" s="35"/>
      <c r="F54" s="35" t="str">
        <f>PROPER(B5)&amp;"_HD"</f>
        <v>Sky_HD</v>
      </c>
      <c r="G54" s="35"/>
      <c r="H54" s="35"/>
      <c r="I54" s="35"/>
      <c r="J54" s="35"/>
      <c r="K54" s="35"/>
      <c r="L54" s="35"/>
    </row>
    <row r="55" spans="1:12" ht="13.5">
      <c r="A55" s="95"/>
      <c r="B55" s="29"/>
      <c r="C55" s="29"/>
      <c r="D55" s="29"/>
      <c r="E55" s="27"/>
      <c r="F55" s="27" t="str">
        <f>PROPER(B5)&amp;"-HD"</f>
        <v>Sky-HD</v>
      </c>
      <c r="G55" s="27"/>
      <c r="H55" s="27"/>
      <c r="I55" s="27"/>
      <c r="J55" s="27"/>
      <c r="K55" s="27"/>
      <c r="L55" s="27"/>
    </row>
  </sheetData>
  <sheetProtection/>
  <mergeCells count="7">
    <mergeCell ref="G2:H2"/>
    <mergeCell ref="G3:H3"/>
    <mergeCell ref="F4:L5"/>
    <mergeCell ref="A14:L15"/>
    <mergeCell ref="A24:L25"/>
    <mergeCell ref="A40:L41"/>
    <mergeCell ref="A2:F3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11"/>
  <sheetViews>
    <sheetView zoomScaleSheetLayoutView="100" workbookViewId="0" topLeftCell="L1">
      <selection activeCell="D24" sqref="D24"/>
    </sheetView>
  </sheetViews>
  <sheetFormatPr defaultColWidth="9.140625" defaultRowHeight="12.75"/>
  <cols>
    <col min="1" max="1" width="16.7109375" style="0" customWidth="1"/>
    <col min="2" max="5" width="31.7109375" style="0" customWidth="1"/>
    <col min="6" max="6" width="35.7109375" style="0" customWidth="1"/>
    <col min="7" max="7" width="33.7109375" style="0" customWidth="1"/>
    <col min="8" max="8" width="35.7109375" style="0" customWidth="1"/>
    <col min="9" max="10" width="37.7109375" style="0" customWidth="1"/>
    <col min="11" max="11" width="27.7109375" style="0" customWidth="1"/>
    <col min="12" max="13" width="30.7109375" style="0" customWidth="1"/>
    <col min="14" max="17" width="32.7109375" style="0" customWidth="1"/>
  </cols>
  <sheetData>
    <row r="1" ht="12.75"/>
    <row r="2" spans="1:5" ht="18">
      <c r="A2" s="2" t="s">
        <v>0</v>
      </c>
      <c r="B2" s="3"/>
      <c r="C2" s="4"/>
      <c r="D2" s="5"/>
      <c r="E2" s="5"/>
    </row>
    <row r="3" spans="1:5" ht="18" customHeight="1">
      <c r="A3" s="6"/>
      <c r="B3" s="7"/>
      <c r="C3" s="8"/>
      <c r="D3" s="9"/>
      <c r="E3" s="9"/>
    </row>
    <row r="4" spans="1:5" ht="12.75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</row>
    <row r="5" spans="1:5" ht="12.75">
      <c r="A5" s="12" t="s">
        <v>6</v>
      </c>
      <c r="B5" s="13" t="s">
        <v>7</v>
      </c>
      <c r="C5" s="14" t="s">
        <v>8</v>
      </c>
      <c r="D5" s="15" t="s">
        <v>9</v>
      </c>
      <c r="E5" s="16" t="s">
        <v>10</v>
      </c>
    </row>
    <row r="6" spans="1:19" ht="15.75" customHeight="1">
      <c r="A6" s="45" t="s">
        <v>11</v>
      </c>
      <c r="B6" s="46" t="s">
        <v>59</v>
      </c>
      <c r="C6" s="46" t="s">
        <v>60</v>
      </c>
      <c r="D6" s="46" t="s">
        <v>61</v>
      </c>
      <c r="E6" s="46" t="s">
        <v>62</v>
      </c>
      <c r="F6" s="46" t="s">
        <v>63</v>
      </c>
      <c r="G6" s="46" t="s">
        <v>64</v>
      </c>
      <c r="H6" s="46" t="s">
        <v>65</v>
      </c>
      <c r="I6" s="46" t="s">
        <v>66</v>
      </c>
      <c r="J6" s="46" t="s">
        <v>67</v>
      </c>
      <c r="K6" s="46" t="s">
        <v>68</v>
      </c>
      <c r="L6" s="46" t="s">
        <v>69</v>
      </c>
      <c r="M6" s="46" t="s">
        <v>70</v>
      </c>
      <c r="N6" s="1"/>
      <c r="O6" s="1"/>
      <c r="P6" s="1"/>
      <c r="Q6" s="1"/>
      <c r="R6" s="1"/>
      <c r="S6" s="1"/>
    </row>
    <row r="7" spans="1:13" ht="12.75">
      <c r="A7" s="35"/>
      <c r="B7" s="25" t="str">
        <f>LOWER(B5)</f>
        <v>sky</v>
      </c>
      <c r="C7" s="35" t="str">
        <f>LOWER(B5)</f>
        <v>sky</v>
      </c>
      <c r="D7" s="35" t="str">
        <f>LOWER(B5)</f>
        <v>sky</v>
      </c>
      <c r="E7" s="35" t="str">
        <f>UPPER(B5)</f>
        <v>SKY</v>
      </c>
      <c r="F7" s="35" t="str">
        <f>UPPER(B5)</f>
        <v>SKY</v>
      </c>
      <c r="G7" s="35" t="str">
        <f>UPPER(B5)</f>
        <v>SKY</v>
      </c>
      <c r="H7" s="47" t="str">
        <f>PROPER(B5)</f>
        <v>Sky</v>
      </c>
      <c r="I7" s="35" t="str">
        <f>PROPER(B5)</f>
        <v>Sky</v>
      </c>
      <c r="J7" s="35" t="str">
        <f>PROPER(B5)</f>
        <v>Sky</v>
      </c>
      <c r="K7" s="47" t="str">
        <f>PROPER(B5)</f>
        <v>Sky</v>
      </c>
      <c r="L7" s="35" t="str">
        <f>PROPER(B5)</f>
        <v>Sky</v>
      </c>
      <c r="M7" s="35" t="str">
        <f>PROPER(B5)</f>
        <v>Sky</v>
      </c>
    </row>
    <row r="8" spans="1:13" ht="12.75">
      <c r="A8" s="35"/>
      <c r="B8" s="48" t="str">
        <f>LOWER(B5)&amp;LOWER(C5)</f>
        <v>skysports</v>
      </c>
      <c r="C8" s="35" t="str">
        <f>LOWER(B5)&amp;"_"&amp;LOWER(C5)</f>
        <v>sky_sports</v>
      </c>
      <c r="D8" s="35" t="str">
        <f>LOWER(B5)&amp;"-"&amp;LOWER(C5)</f>
        <v>sky-sports</v>
      </c>
      <c r="E8" s="35" t="str">
        <f>UPPER(B5)&amp;UPPER(C5)</f>
        <v>SKYSPORTS</v>
      </c>
      <c r="F8" s="35" t="str">
        <f>UPPER(B5)&amp;"_"&amp;UPPER(C5)</f>
        <v>SKY_SPORTS</v>
      </c>
      <c r="G8" s="35" t="str">
        <f>UPPER(B5)&amp;"-"&amp;UPPER(C5)</f>
        <v>SKY-SPORTS</v>
      </c>
      <c r="H8" s="35" t="str">
        <f>PROPER(B5)&amp;LOWER(C5)</f>
        <v>Skysports</v>
      </c>
      <c r="I8" s="35" t="str">
        <f>PROPER(B5)&amp;"_"&amp;LOWER(C5)</f>
        <v>Sky_sports</v>
      </c>
      <c r="J8" s="35" t="str">
        <f>PROPER(B5)&amp;"-"&amp;LOWER(C5)</f>
        <v>Sky-sports</v>
      </c>
      <c r="K8" s="35" t="str">
        <f>PROPER(B5)&amp;PROPER(C5)</f>
        <v>SkySports</v>
      </c>
      <c r="L8" s="35" t="str">
        <f>PROPER(B5)&amp;"_"&amp;PROPER(C5)</f>
        <v>Sky_Sports</v>
      </c>
      <c r="M8" s="35" t="str">
        <f>PROPER(B5)&amp;"-"&amp;PROPER(C5)</f>
        <v>Sky-Sports</v>
      </c>
    </row>
    <row r="9" spans="1:13" ht="12.75">
      <c r="A9" s="35"/>
      <c r="B9" s="23" t="str">
        <f>LOWER(B5)&amp;LOWER(C5)&amp;LOWER(D5)</f>
        <v>skysportspremier</v>
      </c>
      <c r="C9" s="35" t="str">
        <f>LOWER(B5)&amp;"_"&amp;LOWER(C5)&amp;"_"&amp;LOWER(D5)</f>
        <v>sky_sports_premier</v>
      </c>
      <c r="D9" s="35" t="str">
        <f>LOWER(B5)&amp;"-"&amp;LOWER(C5)&amp;"-"&amp;LOWER(D5)</f>
        <v>sky-sports-premier</v>
      </c>
      <c r="E9" s="35" t="str">
        <f>UPPER(B5)&amp;UPPER(C5)&amp;UPPER(D5)</f>
        <v>SKYSPORTSPREMIER</v>
      </c>
      <c r="F9" s="35" t="str">
        <f>UPPER(B5)&amp;"_"&amp;UPPER(C5)&amp;"_"&amp;UPPER(D5)</f>
        <v>SKY_SPORTS_PREMIER</v>
      </c>
      <c r="G9" s="35" t="str">
        <f>UPPER(B5)&amp;"-"&amp;UPPER(C5)&amp;"-"&amp;UPPER(D5)</f>
        <v>SKY-SPORTS-PREMIER</v>
      </c>
      <c r="H9" s="35" t="str">
        <f>PROPER(B5)&amp;LOWER(C5)&amp;LOWER(D5)</f>
        <v>Skysportspremier</v>
      </c>
      <c r="I9" s="35" t="str">
        <f>PROPER(B5)&amp;"_"&amp;LOWER(C5)&amp;"_"&amp;LOWER(D5)</f>
        <v>Sky_sports_premier</v>
      </c>
      <c r="J9" s="35" t="str">
        <f>PROPER(B5)&amp;"-"&amp;LOWER(C5)&amp;"-"&amp;LOWER(D5)</f>
        <v>Sky-sports-premier</v>
      </c>
      <c r="K9" s="35" t="str">
        <f>PROPER(B5)&amp;PROPER(C5)&amp;PROPER(D5)</f>
        <v>SkySportsPremier</v>
      </c>
      <c r="L9" s="35" t="str">
        <f>PROPER(B5)&amp;"_"&amp;PROPER(C5)&amp;"_"&amp;PROPER(D5)</f>
        <v>Sky_Sports_Premier</v>
      </c>
      <c r="M9" s="35" t="str">
        <f>PROPER(B5)&amp;"-"&amp;PROPER(C5)&amp;"-"&amp;PROPER(D5)</f>
        <v>Sky-Sports-Premier</v>
      </c>
    </row>
    <row r="10" spans="1:13" ht="12.75">
      <c r="A10" s="35"/>
      <c r="B10" s="23" t="str">
        <f>LOWER(B5)&amp;LOWER(C5)&amp;LOWER(D5)&amp;LOWER(E5)</f>
        <v>skysportspremierleague</v>
      </c>
      <c r="C10" s="35" t="str">
        <f>LOWER(B5)&amp;"_"&amp;LOWER(C5)&amp;"_"&amp;LOWER(D5)&amp;"_"&amp;LOWER(E5)</f>
        <v>sky_sports_premier_league</v>
      </c>
      <c r="D10" s="35" t="str">
        <f>LOWER(B5)&amp;"-"&amp;LOWER(C5)&amp;"-"&amp;LOWER(D5)&amp;"-"&amp;LOWER(E5)</f>
        <v>sky-sports-premier-league</v>
      </c>
      <c r="E10" s="35" t="str">
        <f>UPPER(B5)&amp;UPPER(C5)&amp;UPPER(D5)&amp;UPPER(E5)</f>
        <v>SKYSPORTSPREMIERLEAGUE</v>
      </c>
      <c r="F10" s="35" t="str">
        <f>UPPER(B5)&amp;"_"&amp;UPPER(C5)&amp;"_"&amp;UPPER(D5)&amp;"_"&amp;UPPER(E5)</f>
        <v>SKY_SPORTS_PREMIER_LEAGUE</v>
      </c>
      <c r="G10" s="35" t="str">
        <f>UPPER(B5)&amp;"-"&amp;UPPER(C5)&amp;"-"&amp;UPPER(D5)&amp;"-"&amp;UPPER(E5)</f>
        <v>SKY-SPORTS-PREMIER-LEAGUE</v>
      </c>
      <c r="H10" s="35" t="str">
        <f>PROPER(B5)&amp;LOWER(C5)&amp;LOWER(D5)&amp;LOWER(E5)</f>
        <v>Skysportspremierleague</v>
      </c>
      <c r="I10" s="35" t="str">
        <f>PROPER(B5)&amp;"_"&amp;LOWER(C5)&amp;"_"&amp;LOWER(D5)&amp;"_"&amp;LOWER(E5)</f>
        <v>Sky_sports_premier_league</v>
      </c>
      <c r="J10" s="35" t="str">
        <f>PROPER(B5)&amp;"-"&amp;LOWER(C5)&amp;"-"&amp;LOWER(D5)&amp;"-"&amp;LOWER(E5)</f>
        <v>Sky-sports-premier-league</v>
      </c>
      <c r="K10" s="35" t="str">
        <f>PROPER(B5)&amp;PROPER(C5)&amp;PROPER(D5)&amp;PROPER(E5)</f>
        <v>SkySportsPremierLeague</v>
      </c>
      <c r="L10" s="35" t="str">
        <f>PROPER(B5)&amp;"_"&amp;PROPER(C5)&amp;"_"&amp;PROPER(D5)&amp;"_"&amp;PROPER(E5)</f>
        <v>Sky_Sports_Premier_League</v>
      </c>
      <c r="M10" s="35" t="str">
        <f>PROPER(B5)&amp;"-"&amp;PROPER(C5)&amp;"-"&amp;PROPER(D5)&amp;"-"&amp;PROPER(E5)</f>
        <v>Sky-Sports-Premier-League</v>
      </c>
    </row>
    <row r="11" spans="1:13" ht="12.75">
      <c r="A11" s="35"/>
      <c r="B11" s="23"/>
      <c r="C11" s="35"/>
      <c r="D11" s="35"/>
      <c r="E11" s="35"/>
      <c r="F11" s="35"/>
      <c r="G11" s="21"/>
      <c r="H11" s="21"/>
      <c r="I11" s="35"/>
      <c r="J11" s="35"/>
      <c r="K11" s="47"/>
      <c r="L11" s="35"/>
      <c r="M11" s="35"/>
    </row>
    <row r="12" spans="1:13" ht="12.75">
      <c r="A12" s="35"/>
      <c r="B12" s="25" t="str">
        <f>LOWER(B5)&amp;"tv"</f>
        <v>skytv</v>
      </c>
      <c r="C12" s="35" t="str">
        <f>LOWER(B5)&amp;"_tv"</f>
        <v>sky_tv</v>
      </c>
      <c r="D12" s="35" t="str">
        <f>LOWER(B5)&amp;"-tv"</f>
        <v>sky-tv</v>
      </c>
      <c r="E12" s="35" t="str">
        <f>UPPER(B5)&amp;"TV"</f>
        <v>SKYTV</v>
      </c>
      <c r="F12" s="35" t="str">
        <f>UPPER(B5)&amp;"_TV"</f>
        <v>SKY_TV</v>
      </c>
      <c r="G12" s="35" t="str">
        <f>UPPER(B5)&amp;"-TV"</f>
        <v>SKY-TV</v>
      </c>
      <c r="H12" s="47" t="str">
        <f>PROPER(B5)&amp;"tv"</f>
        <v>Skytv</v>
      </c>
      <c r="I12" s="35" t="str">
        <f>PROPER(B5)&amp;"_tv"</f>
        <v>Sky_tv</v>
      </c>
      <c r="J12" s="35" t="str">
        <f>PROPER(B5)&amp;"-tv"</f>
        <v>Sky-tv</v>
      </c>
      <c r="K12" s="35" t="str">
        <f>PROPER(B5)&amp;"Tv"</f>
        <v>SkyTv</v>
      </c>
      <c r="L12" s="35" t="str">
        <f>PROPER(B5)&amp;"_Tv"</f>
        <v>Sky_Tv</v>
      </c>
      <c r="M12" s="35" t="str">
        <f>PROPER(B5)&amp;"-Tv"</f>
        <v>Sky-Tv</v>
      </c>
    </row>
    <row r="13" spans="1:13" ht="12.75">
      <c r="A13" s="35"/>
      <c r="B13" s="23" t="str">
        <f>LOWER(B5)&amp;LOWER(C5)&amp;"tv"</f>
        <v>skysportstv</v>
      </c>
      <c r="C13" s="35" t="str">
        <f>LOWER(B5)&amp;"_"&amp;LOWER(C5)&amp;"_tv"</f>
        <v>sky_sports_tv</v>
      </c>
      <c r="D13" s="35" t="str">
        <f>LOWER(B5)&amp;"-"&amp;LOWER(C5)&amp;"-tv"</f>
        <v>sky-sports-tv</v>
      </c>
      <c r="E13" s="35" t="str">
        <f>UPPER(B5)&amp;UPPER(C5)&amp;"TV"</f>
        <v>SKYSPORTSTV</v>
      </c>
      <c r="F13" s="35" t="str">
        <f>UPPER(B5)&amp;"_"&amp;UPPER(C5)&amp;"_TV"</f>
        <v>SKY_SPORTS_TV</v>
      </c>
      <c r="G13" s="35" t="str">
        <f>UPPER(B5)&amp;"-"&amp;UPPER(C5)&amp;"-TV"</f>
        <v>SKY-SPORTS-TV</v>
      </c>
      <c r="H13" s="35" t="str">
        <f>PROPER(B5)&amp;LOWER(C5)&amp;"tv"</f>
        <v>Skysportstv</v>
      </c>
      <c r="I13" s="35" t="str">
        <f>PROPER(B5)&amp;"_"&amp;LOWER(C5)&amp;"_tv"</f>
        <v>Sky_sports_tv</v>
      </c>
      <c r="J13" s="35" t="str">
        <f>PROPER(B5)&amp;"-"&amp;LOWER(C5)&amp;"-tv"</f>
        <v>Sky-sports-tv</v>
      </c>
      <c r="K13" s="35" t="str">
        <f>PROPER(B5)&amp;PROPER(C5)&amp;"Tv"</f>
        <v>SkySportsTv</v>
      </c>
      <c r="L13" s="35" t="str">
        <f>PROPER(B5)&amp;"_"&amp;PROPER(C5)&amp;"_Tv"</f>
        <v>Sky_Sports_Tv</v>
      </c>
      <c r="M13" s="35" t="str">
        <f>PROPER(B5)&amp;"-"&amp;PROPER(C5)&amp;"-Tv"</f>
        <v>Sky-Sports-Tv</v>
      </c>
    </row>
    <row r="14" spans="1:13" ht="12.75">
      <c r="A14" s="35"/>
      <c r="B14" s="25" t="str">
        <f>LOWER(B5)&amp;LOWER(C5)&amp;LOWER(D5)&amp;"tv"</f>
        <v>skysportspremiertv</v>
      </c>
      <c r="C14" s="35" t="str">
        <f>LOWER(B5)&amp;"_"&amp;LOWER(C5)&amp;"_"&amp;LOWER(D5)&amp;"_tv"</f>
        <v>sky_sports_premier_tv</v>
      </c>
      <c r="D14" s="35" t="str">
        <f>LOWER(B5)&amp;"-"&amp;LOWER(C5)&amp;"-"&amp;LOWER(D5)&amp;"-tv"</f>
        <v>sky-sports-premier-tv</v>
      </c>
      <c r="E14" s="35" t="str">
        <f>UPPER(B5)&amp;UPPER(C5)&amp;UPPER(D5)&amp;"TV"</f>
        <v>SKYSPORTSPREMIERTV</v>
      </c>
      <c r="F14" s="35" t="str">
        <f>UPPER(B5)&amp;"_"&amp;UPPER(C5)&amp;"_"&amp;UPPER(D5)&amp;"_TV"</f>
        <v>SKY_SPORTS_PREMIER_TV</v>
      </c>
      <c r="G14" s="35" t="str">
        <f>UPPER(B5)&amp;"-"&amp;UPPER(C5)&amp;"-"&amp;UPPER(D5)&amp;"-TV"</f>
        <v>SKY-SPORTS-PREMIER-TV</v>
      </c>
      <c r="H14" s="35" t="str">
        <f>PROPER(B5)&amp;LOWER(C5)&amp;LOWER(D5)&amp;"tv"</f>
        <v>Skysportspremiertv</v>
      </c>
      <c r="I14" s="35" t="str">
        <f>PROPER(B5)&amp;"_"&amp;LOWER(C5)&amp;"_"&amp;LOWER(D5)&amp;"_tv"</f>
        <v>Sky_sports_premier_tv</v>
      </c>
      <c r="J14" s="35" t="str">
        <f>PROPER(B5)&amp;"-"&amp;LOWER(C5)&amp;"-"&amp;LOWER(D5)&amp;"-tv"</f>
        <v>Sky-sports-premier-tv</v>
      </c>
      <c r="K14" s="35" t="str">
        <f>PROPER(B5)&amp;PROPER(C5)&amp;PROPER(D5)&amp;"Tv"</f>
        <v>SkySportsPremierTv</v>
      </c>
      <c r="L14" s="35" t="str">
        <f>PROPER(B5)&amp;"_"&amp;PROPER(C5)&amp;"_"&amp;PROPER(D5)&amp;"_Tv"</f>
        <v>Sky_Sports_Premier_Tv</v>
      </c>
      <c r="M14" s="35" t="str">
        <f>PROPER(B5)&amp;"-"&amp;PROPER(C5)&amp;"-"&amp;PROPER(D5)&amp;"-Tv"</f>
        <v>Sky-Sports-Premier-Tv</v>
      </c>
    </row>
    <row r="15" spans="1:13" ht="12.75">
      <c r="A15" s="35"/>
      <c r="B15" s="25" t="str">
        <f>LOWER(B5)&amp;LOWER(C5)&amp;LOWER(D5)&amp;LOWER(E5)&amp;"tv"</f>
        <v>skysportspremierleaguetv</v>
      </c>
      <c r="C15" s="35" t="str">
        <f>LOWER(B5)&amp;"_"&amp;LOWER(C5)&amp;"_"&amp;LOWER(D5)&amp;"_"&amp;LOWER(E5)&amp;"_tv"</f>
        <v>sky_sports_premier_league_tv</v>
      </c>
      <c r="D15" s="35" t="str">
        <f>LOWER(B5)&amp;"-"&amp;LOWER(C5)&amp;"-"&amp;LOWER(D5)&amp;"-"&amp;LOWER(E5)&amp;"-tv"</f>
        <v>sky-sports-premier-league-tv</v>
      </c>
      <c r="E15" s="35" t="str">
        <f>UPPER(B5)&amp;UPPER(C5)&amp;UPPER(D5)&amp;UPPER(E5)&amp;"TV"</f>
        <v>SKYSPORTSPREMIERLEAGUETV</v>
      </c>
      <c r="F15" s="35" t="str">
        <f>UPPER(B5)&amp;"_"&amp;UPPER(C5)&amp;"_"&amp;UPPER(D5)&amp;"_"&amp;UPPER(E5)&amp;"_TV"</f>
        <v>SKY_SPORTS_PREMIER_LEAGUE_TV</v>
      </c>
      <c r="G15" s="35" t="str">
        <f>UPPER(B5)&amp;"-"&amp;UPPER(C5)&amp;"-"&amp;UPPER(D5)&amp;"-"&amp;UPPER(E5)&amp;"-TV"</f>
        <v>SKY-SPORTS-PREMIER-LEAGUE-TV</v>
      </c>
      <c r="H15" s="35" t="str">
        <f>PROPER(B5)&amp;LOWER(C5)&amp;LOWER(D5)&amp;LOWER(E5)&amp;"tv"</f>
        <v>Skysportspremierleaguetv</v>
      </c>
      <c r="I15" s="35" t="str">
        <f>PROPER(B5)&amp;"_"&amp;LOWER(C5)&amp;"_"&amp;LOWER(D5)&amp;"_"&amp;LOWER(E5)&amp;"_tv"</f>
        <v>Sky_sports_premier_league_tv</v>
      </c>
      <c r="J15" s="35" t="str">
        <f>PROPER(B5)&amp;"-"&amp;LOWER(C5)&amp;"-"&amp;LOWER(D5)&amp;"-"&amp;LOWER(E5)&amp;"-tv"</f>
        <v>Sky-sports-premier-league-tv</v>
      </c>
      <c r="K15" s="35" t="str">
        <f>PROPER(B5)&amp;PROPER(C5)&amp;PROPER(D5)&amp;PROPER(E5)&amp;"Tv"</f>
        <v>SkySportsPremierLeagueTv</v>
      </c>
      <c r="L15" s="35" t="str">
        <f>PROPER(B5)&amp;"_"&amp;PROPER(C5)&amp;"_"&amp;PROPER(D5)&amp;"_"&amp;PROPER(E5)&amp;"_Tv"</f>
        <v>Sky_Sports_Premier_League_Tv</v>
      </c>
      <c r="M15" s="35" t="str">
        <f>PROPER(B5)&amp;"-"&amp;PROPER(C5)&amp;"-"&amp;PROPER(D5)&amp;"-"&amp;PROPER(E5)&amp;"-Tv"</f>
        <v>Sky-Sports-Premier-League-Tv</v>
      </c>
    </row>
    <row r="16" spans="1:13" ht="12.75">
      <c r="A16" s="35"/>
      <c r="B16" s="25"/>
      <c r="C16" s="35"/>
      <c r="D16" s="35"/>
      <c r="E16" s="21"/>
      <c r="F16" s="35"/>
      <c r="G16" s="21"/>
      <c r="H16" s="35" t="str">
        <f>PROPER(B5)&amp;"TV"</f>
        <v>SkyTV</v>
      </c>
      <c r="I16" s="35" t="str">
        <f>PROPER(B5)&amp;"_TV"</f>
        <v>Sky_TV</v>
      </c>
      <c r="J16" s="35" t="str">
        <f>PROPER(B5)&amp;"-TV"</f>
        <v>Sky-TV</v>
      </c>
      <c r="K16" s="35" t="str">
        <f>PROPER(B5)&amp;"TV"</f>
        <v>SkyTV</v>
      </c>
      <c r="L16" s="35" t="str">
        <f>PROPER(B5)&amp;"_TV"</f>
        <v>Sky_TV</v>
      </c>
      <c r="M16" s="35" t="str">
        <f>PROPER(B5)&amp;"-TV"</f>
        <v>Sky-TV</v>
      </c>
    </row>
    <row r="17" spans="1:13" ht="12.75">
      <c r="A17" s="35"/>
      <c r="B17" s="25" t="str">
        <f>LOWER(B5)&amp;"_tv"</f>
        <v>sky_tv</v>
      </c>
      <c r="C17" s="35" t="str">
        <f>LOWER(B5)&amp;"_hd"</f>
        <v>sky_hd</v>
      </c>
      <c r="D17" s="35" t="str">
        <f>LOWER(B5)&amp;"-hd"</f>
        <v>sky-hd</v>
      </c>
      <c r="E17" s="35" t="str">
        <f>UPPER(B5)&amp;"_TV"</f>
        <v>SKY_TV</v>
      </c>
      <c r="F17" s="35" t="str">
        <f>UPPER(B5)&amp;"_HD"</f>
        <v>SKY_HD</v>
      </c>
      <c r="G17" s="35" t="str">
        <f>UPPER(B5)&amp;"-HD"</f>
        <v>SKY-HD</v>
      </c>
      <c r="H17" s="35" t="str">
        <f>PROPER(B5)&amp;LOWER(C5)&amp;"TV"</f>
        <v>SkysportsTV</v>
      </c>
      <c r="I17" s="35" t="str">
        <f>PROPER(B5)&amp;"_"&amp;LOWER(C5)&amp;"_TV"</f>
        <v>Sky_sports_TV</v>
      </c>
      <c r="J17" s="35" t="str">
        <f>PROPER(B5)&amp;"-"&amp;LOWER(C5)&amp;"-TV"</f>
        <v>Sky-sports-TV</v>
      </c>
      <c r="K17" s="35" t="str">
        <f>PROPER(B5)&amp;PROPER(C5)&amp;"TV"</f>
        <v>SkySportsTV</v>
      </c>
      <c r="L17" s="35" t="str">
        <f>PROPER(B5)&amp;"_"&amp;PROPER(C5)&amp;"_TV"</f>
        <v>Sky_Sports_TV</v>
      </c>
      <c r="M17" s="35" t="str">
        <f>PROPER(B5)&amp;"-"&amp;PROPER(C5)&amp;"-TV"</f>
        <v>Sky-Sports-TV</v>
      </c>
    </row>
    <row r="18" spans="1:13" ht="12.75">
      <c r="A18" s="35"/>
      <c r="B18" s="23" t="str">
        <f>LOWER(B5)&amp;LOWER(C5)&amp;"_tv"</f>
        <v>skysports_tv</v>
      </c>
      <c r="C18" s="35" t="str">
        <f>LOWER(B5)&amp;"_"&amp;LOWER(C5)&amp;"_hd"</f>
        <v>sky_sports_hd</v>
      </c>
      <c r="D18" s="35" t="str">
        <f>LOWER(B5)&amp;"-"&amp;LOWER(C5)&amp;"-hd"</f>
        <v>sky-sports-hd</v>
      </c>
      <c r="E18" s="35" t="str">
        <f>UPPER(B5)&amp;UPPER(C5)&amp;"_TV"</f>
        <v>SKYSPORTS_TV</v>
      </c>
      <c r="F18" s="35" t="str">
        <f>UPPER(B5)&amp;"_"&amp;UPPER(C5)&amp;"_HD"</f>
        <v>SKY_SPORTS_HD</v>
      </c>
      <c r="G18" s="35" t="str">
        <f>UPPER(B5)&amp;"-"&amp;UPPER(C5)&amp;"-HD"</f>
        <v>SKY-SPORTS-HD</v>
      </c>
      <c r="H18" s="35" t="str">
        <f>PROPER(B5)&amp;LOWER(C5)&amp;LOWER(D5)&amp;"TV"</f>
        <v>SkysportspremierTV</v>
      </c>
      <c r="I18" s="35" t="str">
        <f>PROPER(B5)&amp;"_"&amp;LOWER(C5)&amp;"_"&amp;LOWER(D5)&amp;"_TV"</f>
        <v>Sky_sports_premier_TV</v>
      </c>
      <c r="J18" s="35" t="str">
        <f>PROPER(B5)&amp;"-"&amp;LOWER(C5)&amp;"-"&amp;LOWER(D5)&amp;"-TV"</f>
        <v>Sky-sports-premier-TV</v>
      </c>
      <c r="K18" s="35" t="str">
        <f>PROPER(B5)&amp;PROPER(C5)&amp;PROPER(D5)&amp;"TV"</f>
        <v>SkySportsPremierTV</v>
      </c>
      <c r="L18" s="35" t="str">
        <f>PROPER(B5)&amp;"_"&amp;PROPER(C5)&amp;"_"&amp;PROPER(D5)&amp;"_TV"</f>
        <v>Sky_Sports_Premier_TV</v>
      </c>
      <c r="M18" s="35" t="str">
        <f>PROPER(B5)&amp;"-"&amp;PROPER(C5)&amp;"-"&amp;PROPER(D5)&amp;"-TV"</f>
        <v>Sky-Sports-Premier-TV</v>
      </c>
    </row>
    <row r="19" spans="1:13" ht="12.75">
      <c r="A19" s="35"/>
      <c r="B19" s="35" t="str">
        <f>LOWER(B5)&amp;LOWER(C5)&amp;LOWER(D5)&amp;"_tv"</f>
        <v>skysportspremier_tv</v>
      </c>
      <c r="C19" s="35" t="str">
        <f>LOWER(B5)&amp;"_"&amp;LOWER(C5)&amp;"_"&amp;LOWER(D5)&amp;"_hd"</f>
        <v>sky_sports_premier_hd</v>
      </c>
      <c r="D19" s="35" t="str">
        <f>LOWER(B5)&amp;"-"&amp;LOWER(C5)&amp;"-"&amp;LOWER(D5)&amp;"-hd"</f>
        <v>sky-sports-premier-hd</v>
      </c>
      <c r="E19" s="35" t="str">
        <f>UPPER(B5)&amp;UPPER(C5)&amp;UPPER(D5)&amp;"_TV"</f>
        <v>SKYSPORTSPREMIER_TV</v>
      </c>
      <c r="F19" s="35" t="str">
        <f>UPPER(B5)&amp;"_"&amp;UPPER(C5)&amp;"_"&amp;UPPER(D5)&amp;"_HD"</f>
        <v>SKY_SPORTS_PREMIER_HD</v>
      </c>
      <c r="G19" s="35" t="str">
        <f>UPPER(B5)&amp;"-"&amp;UPPER(C5)&amp;"-"&amp;UPPER(D5)&amp;"-HD"</f>
        <v>SKY-SPORTS-PREMIER-HD</v>
      </c>
      <c r="H19" s="35" t="str">
        <f>PROPER(B5)&amp;LOWER(C5)&amp;LOWER(D5)&amp;LOWER(E5)&amp;"TV"</f>
        <v>SkysportspremierleagueTV</v>
      </c>
      <c r="I19" s="35" t="str">
        <f>PROPER(B5)&amp;"_"&amp;LOWER(C5)&amp;"_"&amp;LOWER(D5)&amp;"_"&amp;LOWER(E5)&amp;"_TV"</f>
        <v>Sky_sports_premier_league_TV</v>
      </c>
      <c r="J19" s="35" t="str">
        <f>PROPER(B5)&amp;"-"&amp;LOWER(C5)&amp;"-"&amp;LOWER(D5)&amp;"-"&amp;LOWER(E5)&amp;"-TV"</f>
        <v>Sky-sports-premier-league-TV</v>
      </c>
      <c r="K19" s="35" t="str">
        <f>PROPER(B5)&amp;PROPER(C5)&amp;PROPER(D5)&amp;PROPER(E5)&amp;"TV"</f>
        <v>SkySportsPremierLeagueTV</v>
      </c>
      <c r="L19" s="35" t="str">
        <f>PROPER(B5)&amp;"_"&amp;PROPER(C5)&amp;"_"&amp;PROPER(D5)&amp;"_"&amp;PROPER(E5)&amp;"_TV"</f>
        <v>Sky_Sports_Premier_League_TV</v>
      </c>
      <c r="M19" s="35" t="str">
        <f>PROPER(B5)&amp;"-"&amp;PROPER(C5)&amp;"-"&amp;PROPER(D5)&amp;"-"&amp;PROPER(E5)&amp;"-TV"</f>
        <v>Sky-Sports-Premier-League-TV</v>
      </c>
    </row>
    <row r="20" spans="1:13" ht="12.75">
      <c r="A20" s="35"/>
      <c r="B20" s="35" t="str">
        <f>LOWER(B5)&amp;LOWER(C5)&amp;LOWER(D5)&amp;LOWER(E5)&amp;"_tv"</f>
        <v>skysportspremierleague_tv</v>
      </c>
      <c r="C20" s="35" t="str">
        <f>LOWER(B5)&amp;"_"&amp;LOWER(C5)&amp;"_"&amp;LOWER(D5)&amp;"_"&amp;LOWER(E5)&amp;"_hd"</f>
        <v>sky_sports_premier_league_hd</v>
      </c>
      <c r="D20" s="35" t="str">
        <f>LOWER(B5)&amp;"-"&amp;LOWER(C5)&amp;"-"&amp;LOWER(D5)&amp;"-"&amp;LOWER(E5)&amp;"-hd"</f>
        <v>sky-sports-premier-league-hd</v>
      </c>
      <c r="E20" s="35" t="str">
        <f>UPPER(B5)&amp;UPPER(C5)&amp;UPPER(D5)&amp;UPPER(E5)&amp;"_TV"</f>
        <v>SKYSPORTSPREMIERLEAGUE_TV</v>
      </c>
      <c r="F20" s="35" t="str">
        <f>UPPER(B5)&amp;"_"&amp;UPPER(C5)&amp;"_"&amp;UPPER(D5)&amp;"_"&amp;UPPER(E5)&amp;"_HD"</f>
        <v>SKY_SPORTS_PREMIER_LEAGUE_HD</v>
      </c>
      <c r="G20" s="35" t="str">
        <f>UPPER(B5)&amp;"-"&amp;UPPER(C5)&amp;"-"&amp;UPPER(D5)&amp;"-"&amp;UPPER(E5)&amp;"-HD"</f>
        <v>SKY-SPORTS-PREMIER-LEAGUE-HD</v>
      </c>
      <c r="H20" s="21"/>
      <c r="I20" s="21"/>
      <c r="J20" s="35"/>
      <c r="K20" s="21"/>
      <c r="L20" s="35"/>
      <c r="M20" s="21"/>
    </row>
    <row r="21" spans="1:13" ht="12.75">
      <c r="A21" s="35"/>
      <c r="B21" s="35"/>
      <c r="C21" s="35"/>
      <c r="D21" s="35"/>
      <c r="E21" s="35"/>
      <c r="F21" s="21"/>
      <c r="G21" s="35"/>
      <c r="H21" s="35" t="str">
        <f>PROPER(B5)&amp;"_tv"</f>
        <v>Sky_tv</v>
      </c>
      <c r="I21" s="35" t="str">
        <f>PROPER(B5)&amp;"_hd"</f>
        <v>Sky_hd</v>
      </c>
      <c r="J21" s="35" t="str">
        <f>PROPER(B5)&amp;"-hd"</f>
        <v>Sky-hd</v>
      </c>
      <c r="K21" s="35" t="str">
        <f>PROPER(B5)&amp;"_Tv"</f>
        <v>Sky_Tv</v>
      </c>
      <c r="L21" s="35" t="str">
        <f>PROPER(B5)&amp;"_Hd"</f>
        <v>Sky_Hd</v>
      </c>
      <c r="M21" s="35" t="str">
        <f>PROPER(B5)&amp;"-Hd"</f>
        <v>Sky-Hd</v>
      </c>
    </row>
    <row r="22" spans="1:13" ht="12.75">
      <c r="A22" s="35"/>
      <c r="B22" s="25" t="str">
        <f>LOWER(B5)&amp;"-tv"</f>
        <v>sky-tv</v>
      </c>
      <c r="C22" s="35"/>
      <c r="D22" s="35"/>
      <c r="E22" s="35" t="str">
        <f>UPPER(B5)&amp;"-TV"</f>
        <v>SKY-TV</v>
      </c>
      <c r="F22" s="35"/>
      <c r="G22" s="35"/>
      <c r="H22" s="35" t="str">
        <f>PROPER(B5)&amp;LOWER(C5)&amp;"_tv"</f>
        <v>Skysports_tv</v>
      </c>
      <c r="I22" s="35" t="str">
        <f>PROPER(B5)&amp;"_"&amp;LOWER(C5)&amp;"_hd"</f>
        <v>Sky_sports_hd</v>
      </c>
      <c r="J22" s="35" t="str">
        <f>PROPER(B5)&amp;"-"&amp;LOWER(C5)&amp;"-hd"</f>
        <v>Sky-sports-hd</v>
      </c>
      <c r="K22" s="35" t="str">
        <f>PROPER(B5)&amp;PROPER(C5)&amp;"_Tv"</f>
        <v>SkySports_Tv</v>
      </c>
      <c r="L22" s="35" t="str">
        <f>PROPER(B5)&amp;"_"&amp;PROPER(C5)&amp;"_Hd"</f>
        <v>Sky_Sports_Hd</v>
      </c>
      <c r="M22" s="35" t="str">
        <f>PROPER(B5)&amp;"-"&amp;PROPER(C5)&amp;"-Hd"</f>
        <v>Sky-Sports-Hd</v>
      </c>
    </row>
    <row r="23" spans="1:13" ht="12.75">
      <c r="A23" s="35"/>
      <c r="B23" s="25" t="str">
        <f>LOWER(B5)&amp;LOWER(C5)&amp;"-tv"</f>
        <v>skysports-tv</v>
      </c>
      <c r="C23" s="35"/>
      <c r="D23" s="35"/>
      <c r="E23" s="35" t="str">
        <f>UPPER(B5)&amp;UPPER(C5)&amp;"-TV"</f>
        <v>SKYSPORTS-TV</v>
      </c>
      <c r="F23" s="35"/>
      <c r="G23" s="21"/>
      <c r="H23" s="35" t="str">
        <f>PROPER(B5)&amp;LOWER(C5)&amp;LOWER(D5)&amp;"_tv"</f>
        <v>Skysportspremier_tv</v>
      </c>
      <c r="I23" s="35" t="str">
        <f>PROPER(B5)&amp;"_"&amp;LOWER(C5)&amp;"_"&amp;LOWER(D5)&amp;"_hd"</f>
        <v>Sky_sports_premier_hd</v>
      </c>
      <c r="J23" s="35" t="str">
        <f>PROPER(B5)&amp;"-"&amp;LOWER(C5)&amp;"-"&amp;LOWER(D5)&amp;"-hd"</f>
        <v>Sky-sports-premier-hd</v>
      </c>
      <c r="K23" s="35" t="str">
        <f>PROPER(B5)&amp;PROPER(C5)&amp;PROPER(D5)&amp;"_Tv"</f>
        <v>SkySportsPremier_Tv</v>
      </c>
      <c r="L23" s="35" t="str">
        <f>PROPER(B5)&amp;"_"&amp;PROPER(C5)&amp;"_"&amp;PROPER(D5)&amp;"_Hd"</f>
        <v>Sky_Sports_Premier_Hd</v>
      </c>
      <c r="M23" s="35" t="str">
        <f>PROPER(B5)&amp;"-"&amp;PROPER(C5)&amp;"-"&amp;PROPER(D5)&amp;"-Hd"</f>
        <v>Sky-Sports-Premier-Hd</v>
      </c>
    </row>
    <row r="24" spans="1:13" ht="12.75">
      <c r="A24" s="35"/>
      <c r="B24" s="35" t="str">
        <f>LOWER(B5)&amp;LOWER(C5)&amp;LOWER(D5)&amp;"-tv"</f>
        <v>skysportspremier-tv</v>
      </c>
      <c r="C24" s="35"/>
      <c r="D24" s="35"/>
      <c r="E24" s="35" t="str">
        <f>UPPER(B5)&amp;UPPER(C5)&amp;UPPER(D5)&amp;"-TV"</f>
        <v>SKYSPORTSPREMIER-TV</v>
      </c>
      <c r="F24" s="35"/>
      <c r="G24" s="35"/>
      <c r="H24" s="35" t="str">
        <f>PROPER(B5)&amp;LOWER(C5)&amp;LOWER(D5)&amp;LOWER(E5)&amp;"_tv"</f>
        <v>Skysportspremierleague_tv</v>
      </c>
      <c r="I24" s="35" t="str">
        <f>PROPER(B5)&amp;"_"&amp;LOWER(C5)&amp;"_"&amp;LOWER(D5)&amp;"_"&amp;LOWER(E5)&amp;"_hd"</f>
        <v>Sky_sports_premier_league_hd</v>
      </c>
      <c r="J24" s="35" t="str">
        <f>PROPER(B5)&amp;"-"&amp;LOWER(C5)&amp;"-"&amp;LOWER(D5)&amp;"-"&amp;LOWER(E5)&amp;"-hd"</f>
        <v>Sky-sports-premier-league-hd</v>
      </c>
      <c r="K24" s="35" t="str">
        <f>PROPER(B5)&amp;PROPER(C5)&amp;PROPER(D5)&amp;PROPER(E5)&amp;"_Tv"</f>
        <v>SkySportsPremierLeague_Tv</v>
      </c>
      <c r="L24" s="35" t="str">
        <f>PROPER(B5)&amp;"_"&amp;PROPER(C5)&amp;"_"&amp;PROPER(D5)&amp;"_"&amp;PROPER(E5)&amp;"_Hd"</f>
        <v>Sky_Sports_Premier_League_Hd</v>
      </c>
      <c r="M24" s="35" t="str">
        <f>PROPER(B5)&amp;"-"&amp;PROPER(C5)&amp;"-"&amp;PROPER(D5)&amp;"-"&amp;PROPER(E5)&amp;"-Hd"</f>
        <v>Sky-Sports-Premier-League-Hd</v>
      </c>
    </row>
    <row r="25" spans="1:13" ht="12.75">
      <c r="A25" s="35"/>
      <c r="B25" s="35" t="str">
        <f>LOWER(B5)&amp;LOWER(C5)&amp;LOWER(D5)&amp;LOWER(E5)&amp;"-tv"</f>
        <v>skysportspremierleague-tv</v>
      </c>
      <c r="C25" s="35"/>
      <c r="D25" s="35"/>
      <c r="E25" s="35" t="str">
        <f>UPPER(B5)&amp;UPPER(C5)&amp;UPPER(D5)&amp;UPPER(E5)&amp;"-TV"</f>
        <v>SKYSPORTSPREMIERLEAGUE-TV</v>
      </c>
      <c r="F25" s="21"/>
      <c r="G25" s="21"/>
      <c r="H25" s="35" t="str">
        <f>PROPER(B5)&amp;"_TV"</f>
        <v>Sky_TV</v>
      </c>
      <c r="I25" s="35" t="str">
        <f>PROPER(B5)&amp;"_HD"</f>
        <v>Sky_HD</v>
      </c>
      <c r="J25" s="35" t="str">
        <f>PROPER(B5)&amp;"-HD"</f>
        <v>Sky-HD</v>
      </c>
      <c r="K25" s="35" t="str">
        <f>PROPER(B5)&amp;"_TV"</f>
        <v>Sky_TV</v>
      </c>
      <c r="L25" s="35" t="str">
        <f>PROPER(B5)&amp;"_HD"</f>
        <v>Sky_HD</v>
      </c>
      <c r="M25" s="35" t="str">
        <f>PROPER(B5)&amp;"-HD"</f>
        <v>Sky-HD</v>
      </c>
    </row>
    <row r="26" spans="1:13" ht="12.75">
      <c r="A26" s="35"/>
      <c r="B26" s="35"/>
      <c r="C26" s="35"/>
      <c r="D26" s="35"/>
      <c r="E26" s="21"/>
      <c r="F26" s="21"/>
      <c r="G26" s="35"/>
      <c r="H26" s="35" t="str">
        <f>PROPER(B5)&amp;LOWER(C5)&amp;"_TV"</f>
        <v>Skysports_TV</v>
      </c>
      <c r="I26" s="35" t="str">
        <f>PROPER(B5)&amp;"_"&amp;LOWER(C5)&amp;"_HD"</f>
        <v>Sky_sports_HD</v>
      </c>
      <c r="J26" s="35" t="str">
        <f>PROPER(B5)&amp;"-"&amp;LOWER(C5)&amp;"-HD"</f>
        <v>Sky-sports-HD</v>
      </c>
      <c r="K26" s="35" t="str">
        <f>PROPER(B5)&amp;PROPER(C5)&amp;"_TV"</f>
        <v>SkySports_TV</v>
      </c>
      <c r="L26" s="35" t="str">
        <f>PROPER(B5)&amp;"_"&amp;PROPER(C5)&amp;"_HD"</f>
        <v>Sky_Sports_HD</v>
      </c>
      <c r="M26" s="35" t="str">
        <f>PROPER(B5)&amp;"-"&amp;PROPER(C5)&amp;"-HD"</f>
        <v>Sky-Sports-HD</v>
      </c>
    </row>
    <row r="27" spans="1:13" ht="12.75">
      <c r="A27" s="35"/>
      <c r="B27" s="25" t="str">
        <f>LOWER(B5)&amp;"hd"</f>
        <v>skyhd</v>
      </c>
      <c r="C27" s="35"/>
      <c r="D27" s="35"/>
      <c r="E27" s="35" t="str">
        <f>UPPER(B5)&amp;"HD"</f>
        <v>SKYHD</v>
      </c>
      <c r="F27" s="21"/>
      <c r="G27" s="35"/>
      <c r="H27" s="35" t="str">
        <f>PROPER(B5)&amp;LOWER(C5)&amp;LOWER(D5)&amp;"_TV"</f>
        <v>Skysportspremier_TV</v>
      </c>
      <c r="I27" s="35" t="str">
        <f>PROPER(B5)&amp;"_"&amp;LOWER(C5)&amp;"_"&amp;LOWER(D5)&amp;"_HD"</f>
        <v>Sky_sports_premier_HD</v>
      </c>
      <c r="J27" s="35" t="str">
        <f>PROPER(B5)&amp;"-"&amp;LOWER(C5)&amp;"-"&amp;LOWER(D5)&amp;"-HD"</f>
        <v>Sky-sports-premier-HD</v>
      </c>
      <c r="K27" s="35" t="str">
        <f>PROPER(B5)&amp;PROPER(C5)&amp;PROPER(D5)&amp;"_TV"</f>
        <v>SkySportsPremier_TV</v>
      </c>
      <c r="L27" s="35" t="str">
        <f>PROPER(B5)&amp;"_"&amp;PROPER(C5)&amp;"_"&amp;PROPER(D5)&amp;"_HD"</f>
        <v>Sky_Sports_Premier_HD</v>
      </c>
      <c r="M27" s="35" t="str">
        <f>PROPER(B5)&amp;"-"&amp;PROPER(C5)&amp;"-"&amp;PROPER(D5)&amp;"-HD"</f>
        <v>Sky-Sports-Premier-HD</v>
      </c>
    </row>
    <row r="28" spans="1:13" ht="12.75">
      <c r="A28" s="35"/>
      <c r="B28" s="35" t="str">
        <f>LOWER(B5)&amp;LOWER(C5)&amp;"hd"</f>
        <v>skysportshd</v>
      </c>
      <c r="C28" s="35"/>
      <c r="D28" s="35"/>
      <c r="E28" s="35" t="str">
        <f>UPPER(B5)&amp;UPPER(C5)&amp;"HD"</f>
        <v>SKYSPORTSHD</v>
      </c>
      <c r="F28" s="21"/>
      <c r="G28" s="35"/>
      <c r="H28" s="35" t="str">
        <f>PROPER(B5)&amp;LOWER(C5)&amp;LOWER(D5)&amp;LOWER(E5)&amp;"_TV"</f>
        <v>Skysportspremierleague_TV</v>
      </c>
      <c r="I28" s="35" t="str">
        <f>PROPER(B5)&amp;"_"&amp;LOWER(C5)&amp;"_"&amp;LOWER(D5)&amp;"_"&amp;LOWER(E5)&amp;"_HD"</f>
        <v>Sky_sports_premier_league_HD</v>
      </c>
      <c r="J28" s="35" t="str">
        <f>PROPER(B5)&amp;"-"&amp;LOWER(C5)&amp;"-"&amp;LOWER(D5)&amp;"-"&amp;LOWER(E5)&amp;"-HD"</f>
        <v>Sky-sports-premier-league-HD</v>
      </c>
      <c r="K28" s="35" t="str">
        <f>PROPER(B5)&amp;PROPER(C5)&amp;PROPER(D5)&amp;PROPER(E5)&amp;"_TV"</f>
        <v>SkySportsPremierLeague_TV</v>
      </c>
      <c r="L28" s="35" t="str">
        <f>PROPER(B5)&amp;"_"&amp;PROPER(C5)&amp;"_"&amp;PROPER(D5)&amp;"_"&amp;PROPER(E5)&amp;"_HD"</f>
        <v>Sky_Sports_Premier_League_HD</v>
      </c>
      <c r="M28" s="35" t="str">
        <f>PROPER(B5)&amp;"-"&amp;PROPER(C5)&amp;"-"&amp;PROPER(D5)&amp;"-"&amp;PROPER(E5)&amp;"-HD"</f>
        <v>Sky-Sports-Premier-League-HD</v>
      </c>
    </row>
    <row r="29" spans="1:13" ht="12.75">
      <c r="A29" s="35"/>
      <c r="B29" s="25" t="str">
        <f>LOWER(B5)&amp;LOWER(C5)&amp;LOWER(D5)&amp;"hd"</f>
        <v>skysportspremierhd</v>
      </c>
      <c r="C29" s="35"/>
      <c r="D29" s="35"/>
      <c r="E29" s="35" t="str">
        <f>UPPER(B5)&amp;UPPER(C5)&amp;UPPER(D5)&amp;"HD"</f>
        <v>SKYSPORTSPREMIERHD</v>
      </c>
      <c r="F29" s="21"/>
      <c r="G29" s="35"/>
      <c r="H29" s="21"/>
      <c r="I29" s="21"/>
      <c r="J29" s="21"/>
      <c r="K29" s="21"/>
      <c r="L29" s="35"/>
      <c r="M29" s="21"/>
    </row>
    <row r="30" spans="1:13" ht="12.75">
      <c r="A30" s="35"/>
      <c r="B30" s="25" t="str">
        <f>LOWER(B5)&amp;LOWER(C5)&amp;LOWER(D5)&amp;LOWER(E5)&amp;"hd"</f>
        <v>skysportspremierleaguehd</v>
      </c>
      <c r="C30" s="35"/>
      <c r="D30" s="35"/>
      <c r="E30" s="35" t="str">
        <f>UPPER(B5)&amp;UPPER(C5)&amp;UPPER(D5)&amp;UPPER(E5)&amp;"HD"</f>
        <v>SKYSPORTSPREMIERLEAGUEHD</v>
      </c>
      <c r="F30" s="35"/>
      <c r="G30" s="35"/>
      <c r="H30" s="35" t="str">
        <f>PROPER(B5)&amp;"-tv"</f>
        <v>Sky-tv</v>
      </c>
      <c r="I30" s="21"/>
      <c r="J30" s="21"/>
      <c r="K30" s="35" t="str">
        <f>PROPER(B5)&amp;"-Tv"</f>
        <v>Sky-Tv</v>
      </c>
      <c r="L30" s="35"/>
      <c r="M30" s="21"/>
    </row>
    <row r="31" spans="1:13" ht="12.75">
      <c r="A31" s="35"/>
      <c r="B31" s="25"/>
      <c r="C31" s="35"/>
      <c r="D31" s="35"/>
      <c r="E31" s="21"/>
      <c r="F31" s="35"/>
      <c r="G31" s="21"/>
      <c r="H31" s="35" t="str">
        <f>PROPER(B5)&amp;LOWER(C5)&amp;"-tv"</f>
        <v>Skysports-tv</v>
      </c>
      <c r="I31" s="21"/>
      <c r="J31" s="21"/>
      <c r="K31" s="35" t="str">
        <f>PROPER(B5)&amp;PROPER(C5)&amp;"-Tv"</f>
        <v>SkySports-Tv</v>
      </c>
      <c r="L31" s="35"/>
      <c r="M31" s="35"/>
    </row>
    <row r="32" spans="1:13" ht="12.75">
      <c r="A32" s="35"/>
      <c r="B32" s="25" t="str">
        <f>LOWER(B5)&amp;"_hd"</f>
        <v>sky_hd</v>
      </c>
      <c r="C32" s="35"/>
      <c r="D32" s="35"/>
      <c r="E32" s="35" t="str">
        <f>UPPER(B5)&amp;"_HD"</f>
        <v>SKY_HD</v>
      </c>
      <c r="F32" s="21"/>
      <c r="G32" s="21"/>
      <c r="H32" s="35" t="str">
        <f>PROPER(B5)&amp;LOWER(C5)&amp;LOWER(D5)&amp;"-tv"</f>
        <v>Skysportspremier-tv</v>
      </c>
      <c r="I32" s="21"/>
      <c r="J32" s="21"/>
      <c r="K32" s="35" t="str">
        <f>PROPER(B5)&amp;PROPER(C5)&amp;PROPER(D5)&amp;"-Tv"</f>
        <v>SkySportsPremier-Tv</v>
      </c>
      <c r="L32" s="21"/>
      <c r="M32" s="21"/>
    </row>
    <row r="33" spans="1:13" ht="12.75">
      <c r="A33" s="35"/>
      <c r="B33" s="35" t="str">
        <f>LOWER(B5)&amp;LOWER(C5)&amp;"_hd"</f>
        <v>skysports_hd</v>
      </c>
      <c r="C33" s="35"/>
      <c r="D33" s="35"/>
      <c r="E33" s="35" t="str">
        <f>UPPER(B5)&amp;UPPER(C5)&amp;"_HD"</f>
        <v>SKYSPORTS_HD</v>
      </c>
      <c r="F33" s="35"/>
      <c r="G33" s="35"/>
      <c r="H33" s="35" t="str">
        <f>PROPER(B5)&amp;LOWER(C5)&amp;LOWER(D5)&amp;LOWER(E5)&amp;"-tv"</f>
        <v>Skysportspremierleague-tv</v>
      </c>
      <c r="I33" s="21"/>
      <c r="J33" s="21"/>
      <c r="K33" s="35" t="str">
        <f>PROPER(B5)&amp;PROPER(C5)&amp;PROPER(D5)&amp;PROPER(E5)&amp;"-Tv"</f>
        <v>SkySportsPremierLeague-Tv</v>
      </c>
      <c r="L33" s="21"/>
      <c r="M33" s="35"/>
    </row>
    <row r="34" spans="1:13" ht="12.75">
      <c r="A34" s="35"/>
      <c r="B34" s="35" t="str">
        <f>LOWER(B5)&amp;LOWER(C5)&amp;LOWER(D5)&amp;"_hd"</f>
        <v>skysportspremier_hd</v>
      </c>
      <c r="C34" s="35"/>
      <c r="D34" s="35"/>
      <c r="E34" s="35" t="str">
        <f>UPPER(B5)&amp;UPPER(C5)&amp;UPPER(D5)&amp;"_HD"</f>
        <v>SKYSPORTSPREMIER_HD</v>
      </c>
      <c r="F34" s="35"/>
      <c r="G34" s="35"/>
      <c r="H34" s="35" t="str">
        <f>PROPER(B5)&amp;"-TV"</f>
        <v>Sky-TV</v>
      </c>
      <c r="I34" s="21"/>
      <c r="J34" s="21"/>
      <c r="K34" s="35" t="str">
        <f>PROPER(B5)&amp;"-TV"</f>
        <v>Sky-TV</v>
      </c>
      <c r="L34" s="21"/>
      <c r="M34" s="35"/>
    </row>
    <row r="35" spans="1:13" ht="12.75">
      <c r="A35" s="35"/>
      <c r="B35" s="35" t="str">
        <f>LOWER(B5)&amp;LOWER(C5)&amp;LOWER(D5)&amp;LOWER(E5)&amp;"_hd"</f>
        <v>skysportspremierleague_hd</v>
      </c>
      <c r="C35" s="35"/>
      <c r="D35" s="35"/>
      <c r="E35" s="35" t="str">
        <f>UPPER(B5)&amp;UPPER(C5)&amp;UPPER(D5)&amp;UPPER(E5)&amp;"_HD"</f>
        <v>SKYSPORTSPREMIERLEAGUE_HD</v>
      </c>
      <c r="F35" s="35"/>
      <c r="G35" s="35"/>
      <c r="H35" s="35" t="str">
        <f>PROPER(B5)&amp;LOWER(C5)&amp;"-TV"</f>
        <v>Skysports-TV</v>
      </c>
      <c r="I35" s="35"/>
      <c r="J35" s="21"/>
      <c r="K35" s="35" t="str">
        <f>PROPER(B5)&amp;PROPER(C5)&amp;"-TV"</f>
        <v>SkySports-TV</v>
      </c>
      <c r="L35" s="21"/>
      <c r="M35" s="35"/>
    </row>
    <row r="36" spans="1:13" ht="12.75">
      <c r="A36" s="35"/>
      <c r="B36" s="35"/>
      <c r="C36" s="35"/>
      <c r="D36" s="35"/>
      <c r="E36" s="21"/>
      <c r="F36" s="35"/>
      <c r="G36" s="35"/>
      <c r="H36" s="35" t="str">
        <f>PROPER(B5)&amp;LOWER(C5)&amp;LOWER(D5)&amp;"-TV"</f>
        <v>Skysportspremier-TV</v>
      </c>
      <c r="I36" s="35"/>
      <c r="J36" s="21"/>
      <c r="K36" s="35" t="str">
        <f>PROPER(B5)&amp;PROPER(C5)&amp;PROPER(D5)&amp;"-TV"</f>
        <v>SkySportsPremier-TV</v>
      </c>
      <c r="L36" s="21"/>
      <c r="M36" s="35"/>
    </row>
    <row r="37" spans="1:13" ht="12.75">
      <c r="A37" s="35"/>
      <c r="B37" s="49" t="str">
        <f>LOWER(B5)&amp;"-hd"</f>
        <v>sky-hd</v>
      </c>
      <c r="C37" s="35"/>
      <c r="D37" s="35"/>
      <c r="E37" s="35" t="str">
        <f>UPPER(B5)&amp;"-HD"</f>
        <v>SKY-HD</v>
      </c>
      <c r="F37" s="35"/>
      <c r="G37" s="35"/>
      <c r="H37" s="35" t="str">
        <f>PROPER(B5)&amp;LOWER(C5)&amp;LOWER(D5)&amp;LOWER(E5)&amp;"-TV"</f>
        <v>Skysportspremierleague-TV</v>
      </c>
      <c r="I37" s="35"/>
      <c r="J37" s="21"/>
      <c r="K37" s="35" t="str">
        <f>PROPER(B5)&amp;PROPER(C5)&amp;PROPER(D5)&amp;PROPER(E5)&amp;"-TV"</f>
        <v>SkySportsPremierLeague-TV</v>
      </c>
      <c r="L37" s="21"/>
      <c r="M37" s="35"/>
    </row>
    <row r="38" spans="1:13" ht="12.75">
      <c r="A38" s="35"/>
      <c r="B38" s="25" t="str">
        <f>LOWER(B5)&amp;LOWER(C5)&amp;"-hd"</f>
        <v>skysports-hd</v>
      </c>
      <c r="C38" s="35"/>
      <c r="D38" s="35"/>
      <c r="E38" s="35" t="str">
        <f>UPPER(B5)&amp;UPPER(C5)&amp;"-HD"</f>
        <v>SKYSPORTS-HD</v>
      </c>
      <c r="F38" s="35"/>
      <c r="G38" s="35"/>
      <c r="H38" s="21"/>
      <c r="I38" s="35"/>
      <c r="J38" s="35"/>
      <c r="K38" s="35"/>
      <c r="L38" s="21"/>
      <c r="M38" s="35"/>
    </row>
    <row r="39" spans="1:13" ht="12.75">
      <c r="A39" s="35"/>
      <c r="B39" s="35" t="str">
        <f>LOWER(B5)&amp;LOWER(C5)&amp;LOWER(D5)&amp;"-hd"</f>
        <v>skysportspremier-hd</v>
      </c>
      <c r="C39" s="35"/>
      <c r="D39" s="35"/>
      <c r="E39" s="35" t="str">
        <f>UPPER(B5)&amp;UPPER(C5)&amp;UPPER(D5)&amp;"-HD"</f>
        <v>SKYSPORTSPREMIER-HD</v>
      </c>
      <c r="F39" s="35"/>
      <c r="G39" s="35"/>
      <c r="H39" s="35" t="str">
        <f>PROPER(B5)&amp;"hd"</f>
        <v>Skyhd</v>
      </c>
      <c r="I39" s="35"/>
      <c r="J39" s="35"/>
      <c r="K39" s="35" t="str">
        <f>PROPER(B5)&amp;"Hd"</f>
        <v>SkyHd</v>
      </c>
      <c r="L39" s="21"/>
      <c r="M39" s="35"/>
    </row>
    <row r="40" spans="1:13" ht="12.75">
      <c r="A40" s="35"/>
      <c r="B40" s="35" t="str">
        <f>LOWER(B5)&amp;LOWER(C5)&amp;LOWER(D5)&amp;LOWER(E5)&amp;"-hd"</f>
        <v>skysportspremierleague-hd</v>
      </c>
      <c r="C40" s="35"/>
      <c r="D40" s="35"/>
      <c r="E40" s="35" t="str">
        <f>UPPER(B5)&amp;UPPER(C5)&amp;UPPER(D5)&amp;UPPER(E5)&amp;"-HD"</f>
        <v>SKYSPORTSPREMIERLEAGUE-HD</v>
      </c>
      <c r="F40" s="35"/>
      <c r="G40" s="35"/>
      <c r="H40" s="35" t="str">
        <f>PROPER(B5)&amp;LOWER(C5)&amp;"hd"</f>
        <v>Skysportshd</v>
      </c>
      <c r="I40" s="35"/>
      <c r="J40" s="35"/>
      <c r="K40" s="35" t="str">
        <f>PROPER(B5)&amp;PROPER(C5)&amp;"Hd"</f>
        <v>SkySportsHd</v>
      </c>
      <c r="L40" s="21"/>
      <c r="M40" s="35"/>
    </row>
    <row r="41" spans="1:13" ht="12.75">
      <c r="A41" s="35"/>
      <c r="B41" s="35"/>
      <c r="C41" s="35"/>
      <c r="D41" s="35"/>
      <c r="E41" s="21"/>
      <c r="F41" s="35"/>
      <c r="G41" s="35"/>
      <c r="H41" s="35" t="str">
        <f>PROPER(B5)&amp;LOWER(C5)&amp;LOWER(D5)&amp;"hd"</f>
        <v>Skysportspremierhd</v>
      </c>
      <c r="I41" s="35"/>
      <c r="J41" s="35"/>
      <c r="K41" s="35" t="str">
        <f>PROPER(B5)&amp;PROPER(C5)&amp;PROPER(D5)&amp;"Hd"</f>
        <v>SkySportsPremierHd</v>
      </c>
      <c r="L41" s="21"/>
      <c r="M41" s="35"/>
    </row>
    <row r="42" spans="1:13" ht="12.75">
      <c r="A42" s="35"/>
      <c r="B42" s="35"/>
      <c r="C42" s="35"/>
      <c r="D42" s="35"/>
      <c r="E42" s="21"/>
      <c r="F42" s="35"/>
      <c r="G42" s="35"/>
      <c r="H42" s="35" t="str">
        <f>PROPER(B5)&amp;LOWER(C5)&amp;LOWER(D5)&amp;LOWER(E5)&amp;"hd"</f>
        <v>Skysportspremierleaguehd</v>
      </c>
      <c r="I42" s="35"/>
      <c r="J42" s="35"/>
      <c r="K42" s="35" t="str">
        <f>PROPER(B5)&amp;PROPER(C5)&amp;PROPER(D5)&amp;PROPER(E5)&amp;"Hd"</f>
        <v>SkySportsPremierLeagueHd</v>
      </c>
      <c r="L42" s="35"/>
      <c r="M42" s="35"/>
    </row>
    <row r="43" spans="1:13" ht="12.75">
      <c r="A43" s="35"/>
      <c r="B43" s="35"/>
      <c r="C43" s="35"/>
      <c r="D43" s="35"/>
      <c r="E43" s="21"/>
      <c r="F43" s="35"/>
      <c r="G43" s="21"/>
      <c r="H43" s="35" t="str">
        <f>PROPER(B5)&amp;"HD"</f>
        <v>SkyHD</v>
      </c>
      <c r="I43" s="35"/>
      <c r="J43" s="35"/>
      <c r="K43" s="35" t="str">
        <f>PROPER(B5)&amp;"HD"</f>
        <v>SkyHD</v>
      </c>
      <c r="L43" s="35"/>
      <c r="M43" s="35"/>
    </row>
    <row r="44" spans="1:13" ht="12.75">
      <c r="A44" s="35"/>
      <c r="B44" s="35"/>
      <c r="C44" s="35"/>
      <c r="D44" s="35"/>
      <c r="E44" s="21"/>
      <c r="F44" s="35"/>
      <c r="G44" s="21"/>
      <c r="H44" s="35" t="str">
        <f>PROPER(B5)&amp;LOWER(C5)&amp;"HD"</f>
        <v>SkysportsHD</v>
      </c>
      <c r="I44" s="35"/>
      <c r="J44" s="35"/>
      <c r="K44" s="35" t="str">
        <f>PROPER(B5)&amp;PROPER(C5)&amp;"HD"</f>
        <v>SkySportsHD</v>
      </c>
      <c r="L44" s="35"/>
      <c r="M44" s="35"/>
    </row>
    <row r="45" spans="1:13" ht="12.75">
      <c r="A45" s="35"/>
      <c r="B45" s="35"/>
      <c r="C45" s="35"/>
      <c r="D45" s="35"/>
      <c r="E45" s="21"/>
      <c r="F45" s="35"/>
      <c r="G45" s="35"/>
      <c r="H45" s="35" t="str">
        <f>PROPER(B5)&amp;LOWER(C5)&amp;LOWER(D5)&amp;"HD"</f>
        <v>SkysportspremierHD</v>
      </c>
      <c r="I45" s="35"/>
      <c r="J45" s="35"/>
      <c r="K45" s="35" t="str">
        <f>PROPER(B5)&amp;PROPER(C5)&amp;PROPER(D5)&amp;"HD"</f>
        <v>SkySportsPremierHD</v>
      </c>
      <c r="L45" s="35"/>
      <c r="M45" s="35"/>
    </row>
    <row r="46" spans="1:13" ht="12.75">
      <c r="A46" s="35"/>
      <c r="B46" s="35"/>
      <c r="C46" s="35"/>
      <c r="D46" s="35"/>
      <c r="E46" s="21"/>
      <c r="F46" s="35"/>
      <c r="G46" s="35"/>
      <c r="H46" s="35" t="str">
        <f>PROPER(B5)&amp;LOWER(C5)&amp;LOWER(D5)&amp;LOWER(E5)&amp;"HD"</f>
        <v>SkysportspremierleagueHD</v>
      </c>
      <c r="I46" s="35"/>
      <c r="J46" s="35"/>
      <c r="K46" s="35" t="str">
        <f>PROPER(B5)&amp;PROPER(C5)&amp;PROPER(D5)&amp;PROPER(E5)&amp;"HD"</f>
        <v>SkySportsPremierLeagueHD</v>
      </c>
      <c r="L46" s="35"/>
      <c r="M46" s="35"/>
    </row>
    <row r="47" spans="1:13" ht="12.75">
      <c r="A47" s="35"/>
      <c r="B47" s="35"/>
      <c r="C47" s="35"/>
      <c r="D47" s="35"/>
      <c r="E47" s="21"/>
      <c r="F47" s="35"/>
      <c r="G47" s="35"/>
      <c r="H47" s="21"/>
      <c r="I47" s="35"/>
      <c r="J47" s="35"/>
      <c r="K47" s="21"/>
      <c r="L47" s="35"/>
      <c r="M47" s="35"/>
    </row>
    <row r="48" spans="1:13" ht="12.75">
      <c r="A48" s="35"/>
      <c r="B48" s="35"/>
      <c r="C48" s="35"/>
      <c r="D48" s="35"/>
      <c r="E48" s="35"/>
      <c r="F48" s="35"/>
      <c r="G48" s="21"/>
      <c r="H48" s="35" t="str">
        <f>PROPER(B5)&amp;"_hd"</f>
        <v>Sky_hd</v>
      </c>
      <c r="I48" s="35"/>
      <c r="J48" s="35"/>
      <c r="K48" s="21" t="str">
        <f>PROPER(B5)&amp;"_Hd"</f>
        <v>Sky_Hd</v>
      </c>
      <c r="L48" s="35"/>
      <c r="M48" s="35"/>
    </row>
    <row r="49" spans="1:13" ht="12.75">
      <c r="A49" s="35"/>
      <c r="B49" s="35"/>
      <c r="C49" s="35"/>
      <c r="D49" s="35"/>
      <c r="E49" s="35"/>
      <c r="F49" s="35"/>
      <c r="G49" s="21"/>
      <c r="H49" s="35" t="str">
        <f>PROPER(B5)&amp;LOWER(C5)&amp;"_hd"</f>
        <v>Skysports_hd</v>
      </c>
      <c r="I49" s="35"/>
      <c r="J49" s="35"/>
      <c r="K49" s="35" t="str">
        <f>PROPER(B5)&amp;PROPER(C5)&amp;"_Hd"</f>
        <v>SkySports_Hd</v>
      </c>
      <c r="L49" s="35"/>
      <c r="M49" s="35"/>
    </row>
    <row r="50" spans="1:13" ht="12.75">
      <c r="A50" s="35"/>
      <c r="B50" s="35"/>
      <c r="C50" s="35"/>
      <c r="D50" s="35"/>
      <c r="E50" s="35"/>
      <c r="F50" s="35"/>
      <c r="G50" s="35"/>
      <c r="H50" s="35" t="str">
        <f>PROPER(B5)&amp;LOWER(C5)&amp;LOWER(D5)&amp;"_hd"</f>
        <v>Skysportspremier_hd</v>
      </c>
      <c r="I50" s="35"/>
      <c r="J50" s="35"/>
      <c r="K50" s="35" t="str">
        <f>PROPER(B5)&amp;PROPER(C5)&amp;PROPER(D5)&amp;"_Hd"</f>
        <v>SkySportsPremier_Hd</v>
      </c>
      <c r="L50" s="35"/>
      <c r="M50" s="35"/>
    </row>
    <row r="51" spans="1:13" ht="12.75">
      <c r="A51" s="35"/>
      <c r="B51" s="35"/>
      <c r="C51" s="35"/>
      <c r="D51" s="35"/>
      <c r="E51" s="35"/>
      <c r="F51" s="35"/>
      <c r="G51" s="35"/>
      <c r="H51" s="35" t="str">
        <f>PROPER(B5)&amp;LOWER(C5)&amp;LOWER(D5)&amp;LOWER(E5)&amp;"_hd"</f>
        <v>Skysportspremierleague_hd</v>
      </c>
      <c r="I51" s="35"/>
      <c r="J51" s="35"/>
      <c r="K51" s="35" t="str">
        <f>PROPER(B5)&amp;PROPER(C5)&amp;PROPER(D5)&amp;PROPER(E5)&amp;"_Hd"</f>
        <v>SkySportsPremierLeague_Hd</v>
      </c>
      <c r="L51" s="35"/>
      <c r="M51" s="35"/>
    </row>
    <row r="52" spans="1:13" ht="12.75">
      <c r="A52" s="35"/>
      <c r="B52" s="35"/>
      <c r="C52" s="35"/>
      <c r="D52" s="35"/>
      <c r="E52" s="35"/>
      <c r="F52" s="35"/>
      <c r="G52" s="35"/>
      <c r="H52" s="35" t="str">
        <f>PROPER(B5)&amp;"_HD"</f>
        <v>Sky_HD</v>
      </c>
      <c r="I52" s="35"/>
      <c r="J52" s="35"/>
      <c r="K52" s="35" t="str">
        <f>PROPER(B5)&amp;"_HD"</f>
        <v>Sky_HD</v>
      </c>
      <c r="L52" s="35"/>
      <c r="M52" s="35"/>
    </row>
    <row r="53" spans="1:13" ht="12.75">
      <c r="A53" s="35"/>
      <c r="B53" s="35"/>
      <c r="C53" s="35"/>
      <c r="D53" s="35"/>
      <c r="E53" s="35"/>
      <c r="F53" s="35"/>
      <c r="G53" s="35"/>
      <c r="H53" s="35" t="str">
        <f>PROPER(B5)&amp;LOWER(C5)&amp;"_HD"</f>
        <v>Skysports_HD</v>
      </c>
      <c r="I53" s="35"/>
      <c r="J53" s="35"/>
      <c r="K53" s="35" t="str">
        <f>PROPER(B5)&amp;PROPER(C5)&amp;"_HD"</f>
        <v>SkySports_HD</v>
      </c>
      <c r="L53" s="35"/>
      <c r="M53" s="35"/>
    </row>
    <row r="54" spans="1:13" ht="12.75">
      <c r="A54" s="35"/>
      <c r="B54" s="35"/>
      <c r="C54" s="35"/>
      <c r="D54" s="35"/>
      <c r="E54" s="35"/>
      <c r="F54" s="35"/>
      <c r="G54" s="35"/>
      <c r="H54" s="35" t="str">
        <f>PROPER(B5)&amp;LOWER(C5)&amp;LOWER(D5)&amp;"_HD"</f>
        <v>Skysportspremier_HD</v>
      </c>
      <c r="I54" s="35"/>
      <c r="J54" s="35"/>
      <c r="K54" s="35" t="str">
        <f>PROPER(B5)&amp;PROPER(C5)&amp;PROPER(D5)&amp;"_HD"</f>
        <v>SkySportsPremier_HD</v>
      </c>
      <c r="L54" s="35"/>
      <c r="M54" s="35"/>
    </row>
    <row r="55" spans="1:13" ht="12.75">
      <c r="A55" s="35"/>
      <c r="B55" s="35"/>
      <c r="C55" s="35"/>
      <c r="D55" s="35"/>
      <c r="E55" s="35"/>
      <c r="F55" s="35"/>
      <c r="G55" s="35"/>
      <c r="H55" s="35" t="str">
        <f>PROPER(B5)&amp;LOWER(C5)&amp;LOWER(D5)&amp;LOWER(E5)&amp;"_HD"</f>
        <v>Skysportspremierleague_HD</v>
      </c>
      <c r="I55" s="35"/>
      <c r="J55" s="35"/>
      <c r="K55" s="35" t="str">
        <f>PROPER(B5)&amp;PROPER(C5)&amp;PROPER(D5)&amp;PROPER(E5)&amp;"_HD"</f>
        <v>SkySportsPremierLeague_HD</v>
      </c>
      <c r="L55" s="35"/>
      <c r="M55" s="35"/>
    </row>
    <row r="56" spans="1:13" ht="12.75">
      <c r="A56" s="35"/>
      <c r="B56" s="35"/>
      <c r="C56" s="35"/>
      <c r="D56" s="35"/>
      <c r="E56" s="35"/>
      <c r="F56" s="35"/>
      <c r="G56" s="35"/>
      <c r="H56" s="21"/>
      <c r="I56" s="35"/>
      <c r="J56" s="35"/>
      <c r="K56" s="35"/>
      <c r="L56" s="35"/>
      <c r="M56" s="35"/>
    </row>
    <row r="57" spans="1:13" ht="12.75">
      <c r="A57" s="35"/>
      <c r="B57" s="35"/>
      <c r="C57" s="35"/>
      <c r="D57" s="35"/>
      <c r="E57" s="35"/>
      <c r="F57" s="35"/>
      <c r="G57" s="35"/>
      <c r="H57" s="35" t="str">
        <f>PROPER(B5)&amp;"-hd"</f>
        <v>Sky-hd</v>
      </c>
      <c r="I57" s="35"/>
      <c r="J57" s="35"/>
      <c r="K57" s="35" t="str">
        <f>PROPER(B5)&amp;"-Hd"</f>
        <v>Sky-Hd</v>
      </c>
      <c r="L57" s="35"/>
      <c r="M57" s="35"/>
    </row>
    <row r="58" spans="1:13" ht="12.75">
      <c r="A58" s="34"/>
      <c r="B58" s="35"/>
      <c r="C58" s="35"/>
      <c r="D58" s="35"/>
      <c r="E58" s="35"/>
      <c r="F58" s="35"/>
      <c r="G58" s="34"/>
      <c r="H58" s="35" t="str">
        <f>PROPER(B5)&amp;LOWER(C5)&amp;"-hd"</f>
        <v>Skysports-hd</v>
      </c>
      <c r="I58" s="35"/>
      <c r="J58" s="35"/>
      <c r="K58" s="35" t="str">
        <f>PROPER(B5)&amp;PROPER(C5)&amp;"-Hd"</f>
        <v>SkySports-Hd</v>
      </c>
      <c r="L58" s="35"/>
      <c r="M58" s="35"/>
    </row>
    <row r="59" spans="1:13" ht="12.75">
      <c r="A59" s="35"/>
      <c r="B59" s="35"/>
      <c r="C59" s="35"/>
      <c r="D59" s="35"/>
      <c r="E59" s="35"/>
      <c r="F59" s="35"/>
      <c r="G59" s="35"/>
      <c r="H59" s="35" t="str">
        <f>PROPER(B5)&amp;LOWER(C5)&amp;LOWER(D5)&amp;"-hd"</f>
        <v>Skysportspremier-hd</v>
      </c>
      <c r="I59" s="35"/>
      <c r="J59" s="35"/>
      <c r="K59" s="35" t="str">
        <f>PROPER(B5)&amp;PROPER(C5)&amp;PROPER(D5)&amp;"-Hd"</f>
        <v>SkySportsPremier-Hd</v>
      </c>
      <c r="L59" s="35"/>
      <c r="M59" s="35"/>
    </row>
    <row r="60" spans="1:13" ht="12.75">
      <c r="A60" s="35"/>
      <c r="B60" s="35"/>
      <c r="C60" s="35"/>
      <c r="D60" s="35"/>
      <c r="E60" s="35"/>
      <c r="F60" s="35"/>
      <c r="G60" s="35"/>
      <c r="H60" s="35" t="str">
        <f>PROPER(B5)&amp;LOWER(C5)&amp;LOWER(D5)&amp;LOWER(E5)&amp;"-hd"</f>
        <v>Skysportspremierleague-hd</v>
      </c>
      <c r="I60" s="35"/>
      <c r="J60" s="35"/>
      <c r="K60" s="35" t="str">
        <f>PROPER(B5)&amp;PROPER(C5)&amp;PROPER(D5)&amp;PROPER(E5)&amp;"-Hd"</f>
        <v>SkySportsPremierLeague-Hd</v>
      </c>
      <c r="L60" s="35"/>
      <c r="M60" s="35"/>
    </row>
    <row r="61" spans="1:13" ht="12.75">
      <c r="A61" s="35"/>
      <c r="B61" s="35"/>
      <c r="C61" s="35"/>
      <c r="D61" s="35"/>
      <c r="E61" s="35"/>
      <c r="F61" s="35"/>
      <c r="G61" s="35"/>
      <c r="H61" s="35" t="str">
        <f>PROPER(B5)&amp;"-HD"</f>
        <v>Sky-HD</v>
      </c>
      <c r="I61" s="35"/>
      <c r="J61" s="35"/>
      <c r="K61" s="35" t="str">
        <f>PROPER(B5)&amp;"-HD"</f>
        <v>Sky-HD</v>
      </c>
      <c r="L61" s="35"/>
      <c r="M61" s="35"/>
    </row>
    <row r="62" spans="1:13" ht="12.75">
      <c r="A62" s="35"/>
      <c r="B62" s="35"/>
      <c r="C62" s="35"/>
      <c r="D62" s="35"/>
      <c r="E62" s="35"/>
      <c r="F62" s="35"/>
      <c r="G62" s="35"/>
      <c r="H62" s="35" t="str">
        <f>PROPER(B5)&amp;LOWER(C5)&amp;"-HD"</f>
        <v>Skysports-HD</v>
      </c>
      <c r="I62" s="35"/>
      <c r="J62" s="35"/>
      <c r="K62" s="35" t="str">
        <f>PROPER(B5)&amp;PROPER(C5)&amp;"-HD"</f>
        <v>SkySports-HD</v>
      </c>
      <c r="L62" s="35"/>
      <c r="M62" s="34"/>
    </row>
    <row r="63" spans="1:13" ht="12.75">
      <c r="A63" s="35"/>
      <c r="B63" s="35"/>
      <c r="C63" s="35"/>
      <c r="D63" s="35"/>
      <c r="E63" s="35"/>
      <c r="F63" s="35"/>
      <c r="G63" s="35"/>
      <c r="H63" s="35" t="str">
        <f>PROPER(B5)&amp;LOWER(C5)&amp;LOWER(D5)&amp;"-HD"</f>
        <v>Skysportspremier-HD</v>
      </c>
      <c r="I63" s="35"/>
      <c r="J63" s="35"/>
      <c r="K63" s="35" t="str">
        <f>PROPER(B5)&amp;PROPER(C5)&amp;PROPER(D5)&amp;"-HD"</f>
        <v>SkySportsPremier-HD</v>
      </c>
      <c r="L63" s="35"/>
      <c r="M63" s="35"/>
    </row>
    <row r="64" spans="1:13" ht="12.75">
      <c r="A64" s="35"/>
      <c r="B64" s="35"/>
      <c r="C64" s="35"/>
      <c r="D64" s="35"/>
      <c r="E64" s="35"/>
      <c r="F64" s="35"/>
      <c r="G64" s="35"/>
      <c r="H64" s="34" t="str">
        <f>PROPER(B5)&amp;LOWER(C5)&amp;LOWER(D5)&amp;LOWER(E5)&amp;"-HD"</f>
        <v>Skysportspremierleague-HD</v>
      </c>
      <c r="I64" s="35"/>
      <c r="J64" s="35"/>
      <c r="K64" s="35" t="str">
        <f>PROPER(B5)&amp;PROPER(C5)&amp;PROPER(D5)&amp;PROPER(E5)&amp;"-HD"</f>
        <v>SkySportsPremierLeague-HD</v>
      </c>
      <c r="L64" s="35"/>
      <c r="M64" s="35"/>
    </row>
    <row r="65" spans="1:13" ht="13.5">
      <c r="A65" s="27"/>
      <c r="B65" s="27"/>
      <c r="C65" s="27"/>
      <c r="D65" s="27"/>
      <c r="E65" s="27"/>
      <c r="F65" s="27"/>
      <c r="G65" s="27"/>
      <c r="H65" s="29"/>
      <c r="I65" s="27"/>
      <c r="J65" s="27"/>
      <c r="K65" s="29"/>
      <c r="L65" s="27"/>
      <c r="M65" s="27"/>
    </row>
    <row r="66" spans="1:13" ht="12.75">
      <c r="A66" s="50"/>
      <c r="B66" s="51"/>
      <c r="C66" s="50"/>
      <c r="D66" s="50"/>
      <c r="E66" s="51"/>
      <c r="F66" s="51"/>
      <c r="G66" s="50"/>
      <c r="I66" s="42"/>
      <c r="J66" s="51"/>
      <c r="L66" s="51"/>
      <c r="M66" s="50"/>
    </row>
    <row r="67" spans="1:13" ht="12.75">
      <c r="A67" s="50"/>
      <c r="B67" s="51"/>
      <c r="C67" s="50"/>
      <c r="D67" s="50"/>
      <c r="E67" s="51"/>
      <c r="F67" s="51"/>
      <c r="G67" s="50"/>
      <c r="I67" s="50"/>
      <c r="J67" s="51"/>
      <c r="L67" s="51"/>
      <c r="M67" s="50"/>
    </row>
    <row r="68" spans="1:13" ht="12.75">
      <c r="A68" s="50"/>
      <c r="B68" s="51"/>
      <c r="C68" s="50"/>
      <c r="D68" s="50"/>
      <c r="E68" s="51"/>
      <c r="F68" s="51"/>
      <c r="G68" s="50"/>
      <c r="I68" s="50"/>
      <c r="J68" s="51"/>
      <c r="L68" s="51"/>
      <c r="M68" s="50"/>
    </row>
    <row r="69" spans="1:13" ht="12.75">
      <c r="A69" s="50"/>
      <c r="B69" s="51"/>
      <c r="C69" s="50"/>
      <c r="D69" s="50"/>
      <c r="E69" s="51"/>
      <c r="F69" s="42"/>
      <c r="G69" s="50"/>
      <c r="I69" s="50"/>
      <c r="J69" s="42"/>
      <c r="L69" s="51"/>
      <c r="M69" s="50"/>
    </row>
    <row r="70" spans="1:13" ht="12.75">
      <c r="A70" s="50"/>
      <c r="B70" s="51"/>
      <c r="C70" s="50"/>
      <c r="D70" s="50"/>
      <c r="E70" s="51"/>
      <c r="F70" s="50"/>
      <c r="G70" s="50"/>
      <c r="I70" s="50"/>
      <c r="J70" s="50"/>
      <c r="L70" s="51"/>
      <c r="M70" s="50"/>
    </row>
    <row r="71" spans="1:13" ht="12.75">
      <c r="A71" s="50"/>
      <c r="B71" s="51"/>
      <c r="C71" s="50"/>
      <c r="D71" s="50"/>
      <c r="E71" s="42"/>
      <c r="F71" s="50"/>
      <c r="G71" s="50"/>
      <c r="I71" s="50"/>
      <c r="J71" s="50"/>
      <c r="L71" s="51"/>
      <c r="M71" s="50"/>
    </row>
    <row r="72" spans="1:13" ht="12.75">
      <c r="A72" s="50"/>
      <c r="B72" s="51"/>
      <c r="C72" s="50"/>
      <c r="D72" s="50"/>
      <c r="E72" s="50"/>
      <c r="F72" s="50"/>
      <c r="G72" s="50"/>
      <c r="I72" s="50"/>
      <c r="J72" s="50"/>
      <c r="L72" s="51"/>
      <c r="M72" s="50"/>
    </row>
    <row r="73" spans="1:13" ht="12.75">
      <c r="A73" s="50"/>
      <c r="B73" s="51"/>
      <c r="C73" s="50"/>
      <c r="D73" s="50"/>
      <c r="E73" s="50"/>
      <c r="F73" s="50"/>
      <c r="G73" s="50"/>
      <c r="I73" s="50"/>
      <c r="J73" s="50"/>
      <c r="L73" s="42"/>
      <c r="M73" s="50"/>
    </row>
    <row r="74" spans="1:13" ht="12.75">
      <c r="A74" s="50"/>
      <c r="B74" s="51"/>
      <c r="C74" s="50"/>
      <c r="D74" s="50"/>
      <c r="E74" s="50"/>
      <c r="F74" s="50"/>
      <c r="G74" s="50"/>
      <c r="I74" s="50"/>
      <c r="J74" s="50"/>
      <c r="L74" s="50"/>
      <c r="M74" s="50"/>
    </row>
    <row r="75" spans="1:13" ht="12.75">
      <c r="A75" s="50"/>
      <c r="B75" s="51"/>
      <c r="C75" s="50"/>
      <c r="D75" s="50"/>
      <c r="E75" s="50"/>
      <c r="F75" s="50"/>
      <c r="G75" s="50"/>
      <c r="I75" s="50"/>
      <c r="J75" s="50"/>
      <c r="L75" s="50"/>
      <c r="M75" s="50"/>
    </row>
    <row r="76" spans="1:13" ht="12.75">
      <c r="A76" s="50"/>
      <c r="B76" s="51"/>
      <c r="C76" s="50"/>
      <c r="D76" s="50"/>
      <c r="E76" s="50"/>
      <c r="F76" s="50"/>
      <c r="G76" s="50"/>
      <c r="I76" s="50"/>
      <c r="J76" s="50"/>
      <c r="L76" s="50"/>
      <c r="M76" s="50"/>
    </row>
    <row r="77" spans="1:13" ht="12.75">
      <c r="A77" s="50"/>
      <c r="B77" s="51"/>
      <c r="C77" s="50"/>
      <c r="D77" s="50"/>
      <c r="E77" s="50"/>
      <c r="F77" s="50"/>
      <c r="G77" s="50"/>
      <c r="I77" s="50"/>
      <c r="J77" s="50"/>
      <c r="L77" s="50"/>
      <c r="M77" s="50"/>
    </row>
    <row r="78" spans="1:13" ht="12.75">
      <c r="A78" s="50"/>
      <c r="B78" s="51"/>
      <c r="C78" s="50"/>
      <c r="D78" s="50"/>
      <c r="E78" s="50"/>
      <c r="F78" s="50"/>
      <c r="G78" s="50"/>
      <c r="I78" s="50"/>
      <c r="J78" s="50"/>
      <c r="L78" s="50"/>
      <c r="M78" s="50"/>
    </row>
    <row r="79" spans="2:13" ht="12.75">
      <c r="B79" s="42"/>
      <c r="E79" s="50"/>
      <c r="F79" s="50"/>
      <c r="I79" s="50"/>
      <c r="J79" s="50"/>
      <c r="L79" s="50"/>
      <c r="M79" s="50"/>
    </row>
    <row r="80" spans="2:13" ht="12.75">
      <c r="B80" s="50"/>
      <c r="E80" s="50"/>
      <c r="F80" s="50"/>
      <c r="I80" s="50"/>
      <c r="J80" s="50"/>
      <c r="L80" s="50"/>
      <c r="M80" s="50"/>
    </row>
    <row r="81" spans="2:13" ht="12.75">
      <c r="B81" s="50"/>
      <c r="E81" s="50"/>
      <c r="F81" s="50"/>
      <c r="I81" s="50"/>
      <c r="J81" s="50"/>
      <c r="L81" s="50"/>
      <c r="M81" s="50"/>
    </row>
    <row r="82" spans="2:13" ht="12.75">
      <c r="B82" s="50"/>
      <c r="E82" s="50"/>
      <c r="F82" s="50"/>
      <c r="I82" s="50"/>
      <c r="J82" s="50"/>
      <c r="L82" s="50"/>
      <c r="M82" s="50"/>
    </row>
    <row r="83" spans="2:12" ht="12.75">
      <c r="B83" s="50"/>
      <c r="E83" s="50"/>
      <c r="F83" s="50"/>
      <c r="I83" s="50"/>
      <c r="J83" s="50"/>
      <c r="L83" s="50"/>
    </row>
    <row r="84" spans="5:12" ht="12.75">
      <c r="E84" s="50"/>
      <c r="F84" s="50"/>
      <c r="I84" s="50"/>
      <c r="J84" s="50"/>
      <c r="L84" s="50"/>
    </row>
    <row r="85" spans="5:12" ht="12.75">
      <c r="E85" s="50"/>
      <c r="F85" s="50"/>
      <c r="I85" s="50"/>
      <c r="J85" s="50"/>
      <c r="L85" s="50"/>
    </row>
    <row r="86" spans="5:12" ht="12.75">
      <c r="E86" s="50"/>
      <c r="F86" s="50"/>
      <c r="I86" s="50"/>
      <c r="J86" s="50"/>
      <c r="L86" s="50"/>
    </row>
    <row r="87" spans="5:12" ht="12.75">
      <c r="E87" s="50"/>
      <c r="F87" s="50"/>
      <c r="J87" s="50"/>
      <c r="K87" s="42"/>
      <c r="L87" s="50"/>
    </row>
    <row r="88" spans="5:12" ht="12.75">
      <c r="E88" s="50"/>
      <c r="F88" s="50"/>
      <c r="J88" s="50"/>
      <c r="K88" s="50"/>
      <c r="L88" s="50"/>
    </row>
    <row r="89" spans="5:12" ht="12.75">
      <c r="E89" s="50"/>
      <c r="F89" s="50"/>
      <c r="J89" s="50"/>
      <c r="K89" s="50"/>
      <c r="L89" s="50"/>
    </row>
    <row r="90" spans="5:12" ht="12.75">
      <c r="E90" s="50"/>
      <c r="K90" s="50"/>
      <c r="L90" s="50"/>
    </row>
    <row r="91" spans="5:12" ht="12.75">
      <c r="E91" s="50"/>
      <c r="K91" s="50"/>
      <c r="L91" s="50"/>
    </row>
    <row r="92" spans="8:12" ht="12.75">
      <c r="H92" s="50"/>
      <c r="K92" s="50"/>
      <c r="L92" s="50"/>
    </row>
    <row r="93" spans="8:12" ht="12.75">
      <c r="H93" s="50"/>
      <c r="K93" s="50"/>
      <c r="L93" s="50"/>
    </row>
    <row r="94" spans="8:11" ht="12.75">
      <c r="H94" s="50"/>
      <c r="K94" s="50"/>
    </row>
    <row r="95" spans="8:11" ht="12.75">
      <c r="H95" s="50"/>
      <c r="K95" s="50"/>
    </row>
    <row r="96" spans="8:11" ht="12.75">
      <c r="H96" s="50"/>
      <c r="K96" s="50"/>
    </row>
    <row r="97" spans="8:11" ht="12.75">
      <c r="H97" s="50"/>
      <c r="K97" s="50"/>
    </row>
    <row r="98" spans="8:11" ht="12.75">
      <c r="H98" s="50"/>
      <c r="K98" s="50"/>
    </row>
    <row r="99" spans="8:11" ht="12.75">
      <c r="H99" s="50"/>
      <c r="K99" s="50"/>
    </row>
    <row r="100" spans="8:11" ht="12.75">
      <c r="H100" s="50"/>
      <c r="K100" s="50"/>
    </row>
    <row r="101" spans="8:11" ht="12.75">
      <c r="H101" s="50"/>
      <c r="K101" s="50"/>
    </row>
    <row r="102" spans="8:11" ht="12.75">
      <c r="H102" s="50"/>
      <c r="K102" s="50"/>
    </row>
    <row r="103" spans="8:11" ht="12.75">
      <c r="H103" s="50"/>
      <c r="K103" s="50"/>
    </row>
    <row r="104" spans="8:11" ht="12.75">
      <c r="H104" s="50"/>
      <c r="K104" s="50"/>
    </row>
    <row r="105" spans="8:11" ht="12.75">
      <c r="H105" s="50"/>
      <c r="K105" s="50"/>
    </row>
    <row r="106" spans="8:11" ht="12.75">
      <c r="H106" s="50"/>
      <c r="K106" s="50"/>
    </row>
    <row r="107" spans="8:11" ht="12.75">
      <c r="H107" s="50"/>
      <c r="K107" s="50"/>
    </row>
    <row r="108" ht="12.75">
      <c r="H108" s="50"/>
    </row>
    <row r="109" ht="12.75">
      <c r="H109" s="50"/>
    </row>
    <row r="110" ht="12.75">
      <c r="H110" s="50"/>
    </row>
    <row r="111" ht="12.75">
      <c r="H111" s="50"/>
    </row>
  </sheetData>
  <sheetProtection/>
  <mergeCells count="1">
    <mergeCell ref="A2:C3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SheetLayoutView="100" workbookViewId="0" topLeftCell="A52">
      <selection activeCell="K21" sqref="K21"/>
    </sheetView>
  </sheetViews>
  <sheetFormatPr defaultColWidth="9.140625" defaultRowHeight="12.75"/>
  <cols>
    <col min="1" max="1" width="31.28125" style="0" customWidth="1"/>
    <col min="2" max="3" width="17.7109375" style="0" customWidth="1"/>
    <col min="4" max="4" width="20.7109375" style="0" customWidth="1"/>
    <col min="5" max="5" width="27.7109375" style="0" customWidth="1"/>
    <col min="6" max="6" width="17.7109375" style="0" customWidth="1"/>
    <col min="7" max="7" width="21.7109375" style="0" customWidth="1"/>
    <col min="8" max="8" width="35.57421875" style="0" customWidth="1"/>
    <col min="9" max="21" width="35.7109375" style="0" customWidth="1"/>
  </cols>
  <sheetData>
    <row r="2" spans="1:5" ht="18">
      <c r="A2" s="2" t="s">
        <v>0</v>
      </c>
      <c r="B2" s="3"/>
      <c r="C2" s="4"/>
      <c r="D2" s="5"/>
      <c r="E2" s="5"/>
    </row>
    <row r="3" spans="1:5" ht="12.75">
      <c r="A3" s="6"/>
      <c r="B3" s="7"/>
      <c r="C3" s="8"/>
      <c r="D3" s="9"/>
      <c r="E3" s="9"/>
    </row>
    <row r="4" spans="1:5" ht="12.75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</row>
    <row r="5" spans="1:5" ht="12.75">
      <c r="A5" s="12" t="s">
        <v>6</v>
      </c>
      <c r="B5" s="13" t="s">
        <v>7</v>
      </c>
      <c r="C5" s="14" t="s">
        <v>8</v>
      </c>
      <c r="D5" s="15" t="s">
        <v>9</v>
      </c>
      <c r="E5" s="16" t="s">
        <v>10</v>
      </c>
    </row>
    <row r="6" spans="1:16" s="1" customFormat="1" ht="12.75">
      <c r="A6" s="17" t="s">
        <v>11</v>
      </c>
      <c r="B6" s="18" t="s">
        <v>71</v>
      </c>
      <c r="C6" s="19" t="s">
        <v>72</v>
      </c>
      <c r="D6" s="18" t="s">
        <v>73</v>
      </c>
      <c r="E6" s="20" t="s">
        <v>74</v>
      </c>
      <c r="F6" s="18" t="s">
        <v>75</v>
      </c>
      <c r="G6" s="18" t="s">
        <v>76</v>
      </c>
      <c r="H6" s="18" t="s">
        <v>77</v>
      </c>
      <c r="I6" s="18" t="s">
        <v>78</v>
      </c>
      <c r="J6" s="44" t="s">
        <v>79</v>
      </c>
      <c r="K6" s="1" t="s">
        <v>80</v>
      </c>
      <c r="L6" s="1" t="s">
        <v>81</v>
      </c>
      <c r="M6" s="1" t="s">
        <v>82</v>
      </c>
      <c r="N6" s="1" t="s">
        <v>83</v>
      </c>
      <c r="O6" s="1" t="s">
        <v>84</v>
      </c>
      <c r="P6" s="1" t="s">
        <v>85</v>
      </c>
    </row>
    <row r="7" spans="2:10" ht="12.75">
      <c r="B7" s="21" t="str">
        <f>LOWER(B5)</f>
        <v>sky</v>
      </c>
      <c r="C7" s="22" t="str">
        <f>LOWER(B5)&amp;LOWER(C5)</f>
        <v>skysports</v>
      </c>
      <c r="D7" s="23" t="str">
        <f>LOWER(B5)&amp;LOWER(C5)&amp;LOWER(D5)</f>
        <v>skysportspremier</v>
      </c>
      <c r="E7" s="24" t="str">
        <f>LOWER(B5)&amp;LOWER(C5)&amp;LOWER(D5)&amp;LOWER(E5)</f>
        <v>skysportspremierleague</v>
      </c>
      <c r="F7" s="21" t="str">
        <f>PROPER(B5)</f>
        <v>Sky</v>
      </c>
      <c r="G7" s="21" t="str">
        <f>PROPER(B5)&amp;LOWER(C5)</f>
        <v>Skysports</v>
      </c>
      <c r="H7" s="21" t="str">
        <f>PROPER(B5)&amp;LOWER(C5)&amp;LOWER(D5)</f>
        <v>Skysportspremier</v>
      </c>
      <c r="I7" s="21" t="str">
        <f>PROPER(B5)&amp;LOWER(C5)&amp;LOWER(D5)&amp;LOWER(E5)</f>
        <v>Skysportspremierleague</v>
      </c>
      <c r="J7" t="str">
        <f>PROPER(B5)&amp;PROPER(C5)</f>
        <v>SkySports</v>
      </c>
    </row>
    <row r="8" spans="2:10" ht="12.75">
      <c r="B8" s="21"/>
      <c r="C8" s="24" t="str">
        <f>LOWER(B5)&amp;LOWER(C5)&amp;"tv"</f>
        <v>skysportstv</v>
      </c>
      <c r="D8" s="21" t="str">
        <f>LOWER(B5)&amp;LOWER(C5)&amp;LOWER(D5)&amp;"tv"</f>
        <v>skysportspremiertv</v>
      </c>
      <c r="E8" s="24" t="str">
        <f>LOWER(B5)&amp;LOWER(C5)&amp;LOWER(D5)&amp;LOWER(E5)&amp;"tv"</f>
        <v>skysportspremierleaguetv</v>
      </c>
      <c r="F8" s="21"/>
      <c r="G8" s="21" t="str">
        <f>PROPER(B5)&amp;LOWER(C5)&amp;"tv"</f>
        <v>Skysportstv</v>
      </c>
      <c r="H8" s="21" t="str">
        <f>PROPER(B5)&amp;LOWER(C5)&amp;LOWER(D5)&amp;"tv"</f>
        <v>Skysportspremiertv</v>
      </c>
      <c r="I8" s="21" t="str">
        <f>PROPER(B5)&amp;LOWER(C5)&amp;LOWER(D5)&amp;LOWER(E5)&amp;"tv"</f>
        <v>Skysportspremierleaguetv</v>
      </c>
      <c r="J8" t="str">
        <f>PROPER(B5)&amp;PROPER(C5)&amp;"Tv"</f>
        <v>SkySportsTv</v>
      </c>
    </row>
    <row r="9" spans="1:10" ht="12.75">
      <c r="A9" s="24"/>
      <c r="B9" s="21" t="str">
        <f>LOWER(B5)</f>
        <v>sky</v>
      </c>
      <c r="C9" t="str">
        <f>LOWER(B5)&amp;LOWER(C5)&amp;"hd"</f>
        <v>skysportshd</v>
      </c>
      <c r="D9" s="21" t="str">
        <f>LOWER(B5)&amp;LOWER(C5)&amp;LOWER(D5)&amp;"hd"</f>
        <v>skysportspremierhd</v>
      </c>
      <c r="E9" s="24" t="str">
        <f>LOWER(B5)&amp;LOWER(C5)&amp;LOWER(D5)&amp;LOWER(E5)&amp;"hd"</f>
        <v>skysportspremierleaguehd</v>
      </c>
      <c r="F9" s="21" t="str">
        <f>PROPER(B5)&amp;"tv"</f>
        <v>Skytv</v>
      </c>
      <c r="G9" s="21" t="str">
        <f>PROPER(B5)&amp;LOWER(C5)&amp;"TV"</f>
        <v>SkysportsTV</v>
      </c>
      <c r="H9" s="21" t="str">
        <f>PROPER(B5)&amp;LOWER(C5)&amp;LOWER(D5)&amp;"TV"</f>
        <v>SkysportspremierTV</v>
      </c>
      <c r="I9" s="21" t="str">
        <f>PROPER(B5)&amp;LOWER(C5)&amp;LOWER(D5)&amp;LOWER(E5)&amp;"TV"</f>
        <v>SkysportspremierleagueTV</v>
      </c>
      <c r="J9" t="str">
        <f>PROPER(B5)&amp;PROPER(C5)&amp;"TV"</f>
        <v>SkySportsTV</v>
      </c>
    </row>
    <row r="10" spans="2:10" ht="12.75">
      <c r="B10" s="25" t="str">
        <f>LOWER(B5)&amp;"tv"</f>
        <v>skytv</v>
      </c>
      <c r="C10" s="26"/>
      <c r="D10" s="21"/>
      <c r="E10" s="24"/>
      <c r="F10" s="21" t="str">
        <f>PROPER(B5)&amp;"Tv"</f>
        <v>SkyTv</v>
      </c>
      <c r="G10" s="21" t="str">
        <f>PROPER(B5)&amp;LOWER(C5)&amp;"hd"</f>
        <v>Skysportshd</v>
      </c>
      <c r="H10" s="21" t="str">
        <f>PROPER(B5)&amp;LOWER(C5)&amp;LOWER(D5)&amp;"hd"</f>
        <v>Skysportspremierhd</v>
      </c>
      <c r="I10" s="21" t="str">
        <f>PROPER(B5)&amp;LOWER(C5)&amp;LOWER(D5)&amp;LOWER(E5)&amp;"hd"</f>
        <v>Skysportspremierleaguehd</v>
      </c>
      <c r="J10" t="str">
        <f>PROPER(B5)&amp;PROPER(C5)&amp;"Hd"</f>
        <v>SkySportsHd</v>
      </c>
    </row>
    <row r="11" spans="1:10" ht="12.75">
      <c r="A11" s="21"/>
      <c r="B11" s="21" t="str">
        <f>LOWER(B5)&amp;"_tv"</f>
        <v>sky_tv</v>
      </c>
      <c r="C11" s="26" t="str">
        <f>LOWER(B5)&amp;LOWER(C5)</f>
        <v>skysports</v>
      </c>
      <c r="D11" s="21" t="str">
        <f>LOWER(B5)&amp;LOWER(C5)&amp;LOWER(D5)</f>
        <v>skysportspremier</v>
      </c>
      <c r="E11" t="str">
        <f>LOWER(B5)&amp;LOWER(C5)&amp;LOWER(D5)&amp;LOWER(E5)</f>
        <v>skysportspremierleague</v>
      </c>
      <c r="F11" s="21" t="str">
        <f>PROPER(B5)&amp;"TV"</f>
        <v>SkyTV</v>
      </c>
      <c r="G11" s="21" t="str">
        <f>PROPER(B5)&amp;LOWER(C5)&amp;"HD"</f>
        <v>SkysportsHD</v>
      </c>
      <c r="H11" s="21" t="str">
        <f>PROPER(B5)&amp;LOWER(C5)&amp;LOWER(D5)&amp;"HD"</f>
        <v>SkysportspremierHD</v>
      </c>
      <c r="I11" s="21" t="str">
        <f>PROPER(B5)&amp;LOWER(C5)&amp;LOWER(D5)&amp;LOWER(E5)&amp;"HD"</f>
        <v>SkysportspremierleagueHD</v>
      </c>
      <c r="J11" t="str">
        <f>PROPER(B5)&amp;PROPER(C5)&amp;"HD"</f>
        <v>SkySportsHD</v>
      </c>
    </row>
    <row r="12" spans="2:9" ht="12.75">
      <c r="B12" s="21" t="str">
        <f>LOWER(B5)&amp;"-tv"</f>
        <v>sky-tv</v>
      </c>
      <c r="C12" t="str">
        <f>LOWER(B5)&amp;LOWER(C5)&amp;"_tv"</f>
        <v>skysports_tv</v>
      </c>
      <c r="D12" s="21" t="str">
        <f>LOWER(B5)&amp;LOWER(C5)&amp;LOWER(D5)&amp;"_tv"</f>
        <v>skysportspremier_tv</v>
      </c>
      <c r="E12" s="24" t="str">
        <f>LOWER(B5)&amp;LOWER(C5)&amp;LOWER(D5)&amp;LOWER(E5)&amp;"_tv"</f>
        <v>skysportspremierleague_tv</v>
      </c>
      <c r="F12" s="21" t="str">
        <f>PROPER(B5)&amp;"_tv"</f>
        <v>Sky_tv</v>
      </c>
      <c r="G12" s="21"/>
      <c r="H12" s="21"/>
      <c r="I12" s="21"/>
    </row>
    <row r="13" spans="1:10" ht="12.75">
      <c r="A13" s="21"/>
      <c r="B13" s="21"/>
      <c r="C13" s="26" t="str">
        <f>LOWER(B5)&amp;LOWER(C5)&amp;"-tv"</f>
        <v>skysports-tv</v>
      </c>
      <c r="D13" s="21" t="str">
        <f>LOWER(B5)&amp;LOWER(C5)&amp;LOWER(D5)&amp;"-tv"</f>
        <v>skysportspremier-tv</v>
      </c>
      <c r="E13" s="24" t="str">
        <f>LOWER(B5)&amp;LOWER(C5)&amp;LOWER(D5)&amp;LOWER(E5)&amp;"-tv"</f>
        <v>skysportspremierleague-tv</v>
      </c>
      <c r="F13" s="21" t="str">
        <f>PROPER(B5)&amp;"_Tv"</f>
        <v>Sky_Tv</v>
      </c>
      <c r="G13" s="21" t="str">
        <f>PROPER(B5)&amp;LOWER(C5)</f>
        <v>Skysports</v>
      </c>
      <c r="H13" s="21" t="str">
        <f>PROPER(B5)&amp;LOWER(C5)&amp;LOWER(D5)</f>
        <v>Skysportspremier</v>
      </c>
      <c r="I13" s="21" t="str">
        <f>PROPER(B5)&amp;LOWER(C5)&amp;LOWER(D5)&amp;LOWER(E5)</f>
        <v>Skysportspremierleague</v>
      </c>
      <c r="J13" t="str">
        <f>PROPER(B5)&amp;PROPER(C5)</f>
        <v>SkySports</v>
      </c>
    </row>
    <row r="14" spans="2:10" ht="12.75">
      <c r="B14" s="21" t="str">
        <f>LOWER(B5)</f>
        <v>sky</v>
      </c>
      <c r="C14" s="26"/>
      <c r="D14" s="21"/>
      <c r="E14" s="24"/>
      <c r="F14" s="21" t="str">
        <f>PROPER(B5)&amp;"_TV"</f>
        <v>Sky_TV</v>
      </c>
      <c r="G14" s="21" t="str">
        <f>PROPER(B5)&amp;LOWER(C5)&amp;"_tv"</f>
        <v>Skysports_tv</v>
      </c>
      <c r="H14" s="21" t="str">
        <f>PROPER(B5)&amp;LOWER(C5)&amp;LOWER(D5)&amp;"_tv"</f>
        <v>Skysportspremier_tv</v>
      </c>
      <c r="I14" s="21" t="str">
        <f>PROPER(B5)&amp;LOWER(C5)&amp;LOWER(D5)&amp;LOWER(E5)&amp;"_tv"</f>
        <v>Skysportspremierleague_tv</v>
      </c>
      <c r="J14" t="str">
        <f>PROPER(B5)&amp;PROPER(C5)&amp;"_Tv"</f>
        <v>SkySports_Tv</v>
      </c>
    </row>
    <row r="15" spans="2:10" ht="12.75">
      <c r="B15" s="21" t="str">
        <f>LOWER(B5)&amp;"hd"</f>
        <v>skyhd</v>
      </c>
      <c r="C15" s="26" t="str">
        <f>LOWER(B5)&amp;LOWER(C5)</f>
        <v>skysports</v>
      </c>
      <c r="D15" s="21" t="str">
        <f>LOWER(B5)&amp;LOWER(C5)&amp;LOWER(D5)</f>
        <v>skysportspremier</v>
      </c>
      <c r="E15" t="str">
        <f>LOWER(B5)&amp;LOWER(C5)&amp;LOWER(D5)&amp;LOWER(E5)</f>
        <v>skysportspremierleague</v>
      </c>
      <c r="F15" s="21" t="str">
        <f>PROPER(B5)&amp;"-tv"</f>
        <v>Sky-tv</v>
      </c>
      <c r="G15" s="21" t="str">
        <f>PROPER(B5)&amp;LOWER(C5)&amp;"_TV"</f>
        <v>Skysports_TV</v>
      </c>
      <c r="H15" s="21" t="str">
        <f>PROPER(B5)&amp;LOWER(C5)&amp;LOWER(D5)&amp;"_TV"</f>
        <v>Skysportspremier_TV</v>
      </c>
      <c r="I15" s="21" t="str">
        <f>PROPER(B5)&amp;LOWER(C5)&amp;LOWER(D5)&amp;LOWER(E5)&amp;"_TV"</f>
        <v>Skysportspremierleague_TV</v>
      </c>
      <c r="J15" t="str">
        <f>PROPER(B5)&amp;PROPER(C5)&amp;"_TV"</f>
        <v>SkySports_TV</v>
      </c>
    </row>
    <row r="16" spans="2:10" ht="12.75">
      <c r="B16" s="21" t="str">
        <f>LOWER(B5)&amp;"_hd"</f>
        <v>sky_hd</v>
      </c>
      <c r="C16" s="26" t="str">
        <f>LOWER(B5)&amp;LOWER(C5)&amp;"_hd"</f>
        <v>skysports_hd</v>
      </c>
      <c r="D16" s="21" t="str">
        <f>LOWER(B5)&amp;LOWER(C5)&amp;LOWER(D5)&amp;"_hd"</f>
        <v>skysportspremier_hd</v>
      </c>
      <c r="E16" s="24" t="str">
        <f>LOWER(B5)&amp;LOWER(C5)&amp;LOWER(D5)&amp;LOWER(E5)&amp;"_hd"</f>
        <v>skysportspremierleague_hd</v>
      </c>
      <c r="F16" s="21" t="str">
        <f>PROPER(B5)&amp;"-Tv"</f>
        <v>Sky-Tv</v>
      </c>
      <c r="G16" s="21" t="str">
        <f>PROPER(B5)&amp;LOWER(C5)&amp;"-tv"</f>
        <v>Skysports-tv</v>
      </c>
      <c r="H16" s="21" t="str">
        <f>PROPER(B5)&amp;LOWER(C5)&amp;LOWER(D5)&amp;"-tv"</f>
        <v>Skysportspremier-tv</v>
      </c>
      <c r="I16" s="21" t="str">
        <f>PROPER(B5)&amp;LOWER(C5)&amp;LOWER(D5)&amp;LOWER(E5)&amp;"-tv"</f>
        <v>Skysportspremierleague-tv</v>
      </c>
      <c r="J16" t="str">
        <f>PROPER(B5)&amp;PROPER(C5)&amp;"-Tv"</f>
        <v>SkySports-Tv</v>
      </c>
    </row>
    <row r="17" spans="2:10" ht="12.75">
      <c r="B17" s="21" t="str">
        <f>LOWER(B5)&amp;"-hd"</f>
        <v>sky-hd</v>
      </c>
      <c r="C17" s="26" t="str">
        <f>LOWER(B5)&amp;LOWER(C5)&amp;"-hd"</f>
        <v>skysports-hd</v>
      </c>
      <c r="D17" s="21" t="str">
        <f>LOWER(B5)&amp;LOWER(C5)&amp;LOWER(D5)&amp;"-hd"</f>
        <v>skysportspremier-hd</v>
      </c>
      <c r="E17" s="24" t="str">
        <f>LOWER(B5)&amp;LOWER(C5)&amp;LOWER(D5)&amp;LOWER(E5)&amp;"-hd"</f>
        <v>skysportspremierleague-hd</v>
      </c>
      <c r="F17" s="21" t="str">
        <f>PROPER(B5)&amp;"-TV"</f>
        <v>Sky-TV</v>
      </c>
      <c r="G17" s="21" t="str">
        <f>PROPER(B5)&amp;LOWER(C5)&amp;"-TV"</f>
        <v>Skysports-TV</v>
      </c>
      <c r="H17" s="21" t="str">
        <f>PROPER(B5)&amp;LOWER(C5)&amp;LOWER(D5)&amp;"-TV"</f>
        <v>Skysportspremier-TV</v>
      </c>
      <c r="I17" s="21" t="str">
        <f>PROPER(B5)&amp;LOWER(C5)&amp;LOWER(D5)&amp;LOWER(E5)&amp;"-TV"</f>
        <v>Skysportspremierleague-TV</v>
      </c>
      <c r="J17" t="str">
        <f>PROPER(B5)&amp;PROPER(C5)&amp;"-TV"</f>
        <v>SkySports-TV</v>
      </c>
    </row>
    <row r="18" spans="2:9" ht="13.5">
      <c r="B18" s="27"/>
      <c r="C18" s="28"/>
      <c r="D18" s="29"/>
      <c r="E18" s="30"/>
      <c r="F18" s="21"/>
      <c r="G18" s="21"/>
      <c r="H18" s="21"/>
      <c r="I18" s="21"/>
    </row>
    <row r="19" spans="2:10" ht="12.75">
      <c r="B19" s="31" t="str">
        <f>LOWER(B5)</f>
        <v>sky</v>
      </c>
      <c r="C19" s="32" t="str">
        <f>LOWER(B5)&amp;LOWER(C5)</f>
        <v>skysports</v>
      </c>
      <c r="D19" s="32" t="str">
        <f>LOWER(B5)&amp;LOWER(C5)&amp;LOWER(D5)</f>
        <v>skysportspremier</v>
      </c>
      <c r="E19" s="32" t="str">
        <f>LOWER(B5)&amp;LOWER(C5)&amp;LOWER(D5)&amp;LOWER(E5)</f>
        <v>skysportspremierleague</v>
      </c>
      <c r="F19" s="21" t="str">
        <f>PROPER(B5)&amp;"hd"</f>
        <v>Skyhd</v>
      </c>
      <c r="G19" s="21" t="str">
        <f>PROPER(B5)&amp;LOWER(C5)</f>
        <v>Skysports</v>
      </c>
      <c r="H19" s="21" t="str">
        <f>PROPER(B5)&amp;LOWER(C5)&amp;LOWER(D5)</f>
        <v>Skysportspremier</v>
      </c>
      <c r="I19" s="21" t="str">
        <f>PROPER(B5)&amp;LOWER(C5)&amp;LOWER(D5)&amp;LOWER(E5)</f>
        <v>Skysportspremierleague</v>
      </c>
      <c r="J19" t="str">
        <f>PROPER(B5)&amp;PROPER(C5)</f>
        <v>SkySports</v>
      </c>
    </row>
    <row r="20" spans="2:10" ht="12.75">
      <c r="B20" s="21" t="str">
        <f>LOWER(B5)&amp;"tv"</f>
        <v>skytv</v>
      </c>
      <c r="C20" s="21" t="str">
        <f>LOWER(B5)&amp;LOWER(C5)&amp;"_tv"</f>
        <v>skysports_tv</v>
      </c>
      <c r="D20" s="21" t="str">
        <f>LOWER(B5)&amp;LOWER(C5)&amp;LOWER(D5)&amp;"_tv"</f>
        <v>skysportspremier_tv</v>
      </c>
      <c r="E20" s="21" t="str">
        <f>LOWER(B5)&amp;LOWER(C5)&amp;LOWER(D5)&amp;LOWER(E5)&amp;"_tv"</f>
        <v>skysportspremierleague_tv</v>
      </c>
      <c r="F20" s="21" t="str">
        <f>PROPER(B5)&amp;"Hd"</f>
        <v>SkyHd</v>
      </c>
      <c r="G20" s="21" t="str">
        <f>PROPER(B5)&amp;LOWER(C5)&amp;"_hd"</f>
        <v>Skysports_hd</v>
      </c>
      <c r="H20" s="21" t="str">
        <f>PROPER(B5)&amp;LOWER(C5)&amp;LOWER(D5)&amp;"_hd"</f>
        <v>Skysportspremier_hd</v>
      </c>
      <c r="I20" s="21" t="str">
        <f>PROPER(B5)&amp;LOWER(C5)&amp;LOWER(D5)&amp;LOWER(E5)&amp;"_hd"</f>
        <v>Skysportspremierleague_hd</v>
      </c>
      <c r="J20" t="str">
        <f>PROPER(B5)&amp;PROPER(C5)&amp;"_Hd"</f>
        <v>SkySports_Hd</v>
      </c>
    </row>
    <row r="21" spans="2:10" ht="12.75">
      <c r="B21" s="21" t="str">
        <f>LOWER(B5)&amp;"hd"</f>
        <v>skyhd</v>
      </c>
      <c r="C21" s="21" t="str">
        <f>LOWER(B5)&amp;LOWER(C5)&amp;"_hd"</f>
        <v>skysports_hd</v>
      </c>
      <c r="D21" s="21" t="str">
        <f>LOWER(B5)&amp;LOWER(C5)&amp;LOWER(D5)&amp;"_hd"</f>
        <v>skysportspremier_hd</v>
      </c>
      <c r="E21" s="21" t="str">
        <f>LOWER(B5)&amp;LOWER(C5)&amp;LOWER(D5)&amp;LOWER(E5)&amp;"_hd"</f>
        <v>skysportspremierleague_hd</v>
      </c>
      <c r="F21" s="21" t="str">
        <f>PROPER(B5)&amp;"HD"</f>
        <v>SkyHD</v>
      </c>
      <c r="G21" s="21" t="str">
        <f>PROPER(B5)&amp;LOWER(C5)&amp;"_HD"</f>
        <v>Skysports_HD</v>
      </c>
      <c r="H21" s="21" t="str">
        <f>PROPER(B5)&amp;LOWER(C5)&amp;LOWER(D5)&amp;"_HD"</f>
        <v>Skysportspremier_HD</v>
      </c>
      <c r="I21" s="21" t="str">
        <f>PROPER(B5)&amp;LOWER(C5)&amp;LOWER(D5)&amp;LOWER(E5)&amp;"_HD"</f>
        <v>Skysportspremierleague_HD</v>
      </c>
      <c r="J21" t="str">
        <f>PROPER(B5)&amp;PROPER(C5)&amp;"_HD"</f>
        <v>SkySports_HD</v>
      </c>
    </row>
    <row r="22" spans="2:10" ht="12.75">
      <c r="B22" s="21"/>
      <c r="C22" s="21"/>
      <c r="D22" s="21"/>
      <c r="E22" s="21"/>
      <c r="F22" s="21" t="str">
        <f>PROPER(B5)&amp;"_hd"</f>
        <v>Sky_hd</v>
      </c>
      <c r="G22" s="21" t="str">
        <f>PROPER(B5)&amp;LOWER(C5)&amp;"-hd"</f>
        <v>Skysports-hd</v>
      </c>
      <c r="H22" s="21" t="str">
        <f>PROPER(B5)&amp;LOWER(C5)&amp;LOWER(D5)&amp;"-hd"</f>
        <v>Skysportspremier-hd</v>
      </c>
      <c r="I22" s="21" t="str">
        <f>PROPER(B5)&amp;LOWER(C5)&amp;LOWER(D5)&amp;LOWER(E5)&amp;"-hd"</f>
        <v>Skysportspremierleague-hd</v>
      </c>
      <c r="J22" t="str">
        <f>PROPER(B5)&amp;PROPER(C5)&amp;"-Hd"</f>
        <v>SkySports-Hd</v>
      </c>
    </row>
    <row r="23" spans="2:10" ht="12.75">
      <c r="B23" s="21" t="str">
        <f>LOWER(B5)</f>
        <v>sky</v>
      </c>
      <c r="C23" s="21" t="str">
        <f>LOWER(B5)&amp;LOWER(C5)</f>
        <v>skysports</v>
      </c>
      <c r="D23" s="21" t="str">
        <f>LOWER(B5)&amp;LOWER(C5)&amp;LOWER(D5)</f>
        <v>skysportspremier</v>
      </c>
      <c r="E23" s="21" t="str">
        <f>LOWER(B5)&amp;LOWER(C5)&amp;LOWER(D5)&amp;LOWER(E5)</f>
        <v>skysportspremierleague</v>
      </c>
      <c r="F23" s="21" t="str">
        <f>PROPER(B5)&amp;"_Hd"</f>
        <v>Sky_Hd</v>
      </c>
      <c r="G23" s="21" t="str">
        <f>PROPER(B5)&amp;LOWER(C5)&amp;"-HD"</f>
        <v>Skysports-HD</v>
      </c>
      <c r="H23" s="21" t="str">
        <f>PROPER(B5)&amp;LOWER(C5)&amp;LOWER(D5)&amp;"-HD"</f>
        <v>Skysportspremier-HD</v>
      </c>
      <c r="I23" s="21" t="str">
        <f>PROPER(B5)&amp;LOWER(C5)&amp;LOWER(D5)&amp;LOWER(E5)&amp;"-HD"</f>
        <v>Skysportspremierleague-HD</v>
      </c>
      <c r="J23" t="str">
        <f>PROPER(B5)&amp;PROPER(C5)&amp;"-HD"</f>
        <v>SkySports-HD</v>
      </c>
    </row>
    <row r="24" spans="2:9" ht="13.5">
      <c r="B24" s="21" t="str">
        <f>LOWER(B5)&amp;"_tv"</f>
        <v>sky_tv</v>
      </c>
      <c r="C24" s="21" t="str">
        <f>LOWER(B5)&amp;LOWER(C5)&amp;"-tv"</f>
        <v>skysports-tv</v>
      </c>
      <c r="D24" s="21" t="str">
        <f>LOWER(B5)&amp;LOWER(C5)&amp;LOWER(D5)&amp;"-tv"</f>
        <v>skysportspremier-tv</v>
      </c>
      <c r="E24" s="21" t="str">
        <f>LOWER(B5)&amp;LOWER(C5)&amp;LOWER(D5)&amp;LOWER(E5)&amp;"-tv"</f>
        <v>skysportspremierleague-tv</v>
      </c>
      <c r="F24" s="21" t="str">
        <f>PROPER(B5)&amp;"_HD"</f>
        <v>Sky_HD</v>
      </c>
      <c r="G24" s="29"/>
      <c r="H24" s="29"/>
      <c r="I24" s="29"/>
    </row>
    <row r="25" spans="2:10" ht="12.75">
      <c r="B25" s="21" t="str">
        <f>LOWER(B5)&amp;"_hd"</f>
        <v>sky_hd</v>
      </c>
      <c r="C25" s="21" t="str">
        <f>LOWER(B5)&amp;LOWER(C5)&amp;"-hd"</f>
        <v>skysports-hd</v>
      </c>
      <c r="D25" s="21" t="str">
        <f>LOWER(B5)&amp;LOWER(C5)&amp;LOWER(D5)&amp;"-hd"</f>
        <v>skysportspremier-hd</v>
      </c>
      <c r="E25" s="21" t="str">
        <f>LOWER(B5)&amp;LOWER(C5)&amp;LOWER(D5)&amp;LOWER(E5)&amp;"-hd"</f>
        <v>skysportspremierleague-hd</v>
      </c>
      <c r="F25" s="21" t="str">
        <f>PROPER(B5)&amp;"-hd"</f>
        <v>Sky-hd</v>
      </c>
      <c r="G25" s="32" t="str">
        <f>PROPER(B5)&amp;LOWER(C5)</f>
        <v>Skysports</v>
      </c>
      <c r="H25" s="32" t="str">
        <f>PROPER(B5)&amp;LOWER(C5)&amp;LOWER(D5)</f>
        <v>Skysportspremier</v>
      </c>
      <c r="I25" s="32" t="str">
        <f>PROPER(B5)&amp;LOWER(C5)&amp;LOWER(D5)&amp;LOWER(E5)</f>
        <v>Skysportspremierleague</v>
      </c>
      <c r="J25" t="str">
        <f>PROPER(B5)&amp;PROPER(C5)</f>
        <v>SkySports</v>
      </c>
    </row>
    <row r="26" spans="2:10" ht="13.5">
      <c r="B26" s="21"/>
      <c r="C26" s="29"/>
      <c r="D26" s="29"/>
      <c r="E26" s="29"/>
      <c r="F26" s="21" t="str">
        <f>PROPER(B5)&amp;"-Hd"</f>
        <v>Sky-Hd</v>
      </c>
      <c r="G26" s="21" t="str">
        <f>PROPER(B5)&amp;LOWER(C5)&amp;"_tv"</f>
        <v>Skysports_tv</v>
      </c>
      <c r="H26" s="21" t="str">
        <f>PROPER(B5)&amp;LOWER(C5)&amp;LOWER(D5)&amp;"_tv"</f>
        <v>Skysportspremier_tv</v>
      </c>
      <c r="I26" s="21" t="str">
        <f>PROPER(B5)&amp;LOWER(C5)&amp;LOWER(D5)&amp;LOWER(E5)&amp;"_tv"</f>
        <v>Skysportspremierleague_tv</v>
      </c>
      <c r="J26" t="str">
        <f>PROPER(B5)&amp;PROPER(C5)&amp;"_Tv"</f>
        <v>SkySports_Tv</v>
      </c>
    </row>
    <row r="27" spans="2:10" ht="12.75">
      <c r="B27" s="21" t="str">
        <f>LOWER(B5)</f>
        <v>sky</v>
      </c>
      <c r="C27" s="32" t="str">
        <f>LOWER(B5)&amp;"_"&amp;LOWER(C5)</f>
        <v>sky_sports</v>
      </c>
      <c r="D27" s="33" t="str">
        <f>LOWER(B5)&amp;"_"&amp;LOWER(C5)&amp;"_"&amp;LOWER(D5)</f>
        <v>sky_sports_premier</v>
      </c>
      <c r="E27" s="32" t="str">
        <f>LOWER(B5)&amp;"_"&amp;LOWER(C5)&amp;"_"&amp;LOWER(D5)&amp;"_"&amp;LOWER(E5)</f>
        <v>sky_sports_premier_league</v>
      </c>
      <c r="F27" s="21" t="str">
        <f>PROPER(B5)&amp;"-HD"</f>
        <v>Sky-HD</v>
      </c>
      <c r="G27" s="21" t="str">
        <f>PROPER(B5)&amp;LOWER(C5)&amp;"_TV"</f>
        <v>Skysports_TV</v>
      </c>
      <c r="H27" s="21" t="str">
        <f>PROPER(B5)&amp;LOWER(C5)&amp;LOWER(D5)&amp;"_TV"</f>
        <v>Skysportspremier_TV</v>
      </c>
      <c r="I27" s="21" t="str">
        <f>PROPER(B5)&amp;LOWER(C5)&amp;LOWER(D5)&amp;LOWER(E5)&amp;"_TV"</f>
        <v>Skysportspremierleague_TV</v>
      </c>
      <c r="J27" t="str">
        <f>PROPER(B5)&amp;PROPER(C5)&amp;"_TV"</f>
        <v>SkySports_TV</v>
      </c>
    </row>
    <row r="28" spans="2:10" ht="12.75">
      <c r="B28" s="21" t="str">
        <f>LOWER(B5)&amp;"-tv"</f>
        <v>sky-tv</v>
      </c>
      <c r="C28" s="21" t="str">
        <f>LOWER(B5)&amp;"_"&amp;LOWER(C5)&amp;"_tv"</f>
        <v>sky_sports_tv</v>
      </c>
      <c r="D28" s="24" t="str">
        <f>LOWER(B5)&amp;"_"&amp;LOWER(C5)&amp;"_"&amp;LOWER(D5)&amp;"_tv"</f>
        <v>sky_sports_premier_tv</v>
      </c>
      <c r="E28" s="21" t="str">
        <f>LOWER(B5)&amp;"_"&amp;LOWER(C5)&amp;"_"&amp;LOWER(D5)&amp;"_"&amp;LOWER(E5)&amp;"_tv"</f>
        <v>sky_sports_premier_league_tv</v>
      </c>
      <c r="F28" s="34"/>
      <c r="G28" s="21" t="str">
        <f>PROPER(B5)&amp;LOWER(C5)&amp;"_hd"</f>
        <v>Skysports_hd</v>
      </c>
      <c r="H28" s="21" t="str">
        <f>PROPER(B5)&amp;LOWER(C5)&amp;LOWER(D5)&amp;"_hd"</f>
        <v>Skysportspremier_hd</v>
      </c>
      <c r="I28" s="21" t="str">
        <f>PROPER(B5)&amp;LOWER(C5)&amp;LOWER(D5)&amp;LOWER(E5)&amp;"_hd"</f>
        <v>Skysportspremierleague_hd</v>
      </c>
      <c r="J28" t="str">
        <f>PROPER(B5)&amp;PROPER(C5)&amp;"_Hd"</f>
        <v>SkySports_Hd</v>
      </c>
    </row>
    <row r="29" spans="2:10" ht="12.75">
      <c r="B29" s="21" t="str">
        <f>LOWER(B5)&amp;"-hd"</f>
        <v>sky-hd</v>
      </c>
      <c r="C29" s="21" t="str">
        <f>LOWER(B5)&amp;"_"&amp;LOWER(C5)&amp;"_hd"</f>
        <v>sky_sports_hd</v>
      </c>
      <c r="D29" s="24" t="str">
        <f>LOWER(B5)&amp;"_"&amp;LOWER(C5)&amp;"_"&amp;LOWER(D5)&amp;"_hd"</f>
        <v>sky_sports_premier_hd</v>
      </c>
      <c r="E29" s="21" t="str">
        <f>LOWER(B5)&amp;"_"&amp;LOWER(C5)&amp;"_"&amp;LOWER(D5)&amp;"_"&amp;LOWER(E5)&amp;"_hd"</f>
        <v>sky_sports_premier_league_hd</v>
      </c>
      <c r="F29" s="35"/>
      <c r="G29" s="21" t="str">
        <f>PROPER(B5)&amp;LOWER(C5)&amp;"_HD"</f>
        <v>Skysports_HD</v>
      </c>
      <c r="H29" s="21" t="str">
        <f>PROPER(B5)&amp;LOWER(C5)&amp;LOWER(D5)&amp;"_HD"</f>
        <v>Skysportspremier_HD</v>
      </c>
      <c r="I29" s="21" t="str">
        <f>PROPER(B5)&amp;LOWER(C5)&amp;LOWER(D5)&amp;LOWER(E5)&amp;"_HD"</f>
        <v>Skysportspremierleague_HD</v>
      </c>
      <c r="J29" t="str">
        <f>PROPER(B5)&amp;PROPER(C5)&amp;"_HD"</f>
        <v>SkySports_HD</v>
      </c>
    </row>
    <row r="30" spans="2:9" ht="13.5">
      <c r="B30" s="29"/>
      <c r="C30" s="21"/>
      <c r="D30" s="36"/>
      <c r="E30" s="37"/>
      <c r="F30" s="27"/>
      <c r="G30" s="21"/>
      <c r="H30" s="21"/>
      <c r="I30" s="21"/>
    </row>
    <row r="31" spans="3:9" ht="12.75">
      <c r="C31" s="21" t="str">
        <f>LOWER(B5)&amp;"-"&amp;LOWER(C5)</f>
        <v>sky-sports</v>
      </c>
      <c r="D31" s="24" t="str">
        <f>LOWER(B5)&amp;"-"&amp;LOWER(C5)&amp;"-"&amp;LOWER(D5)</f>
        <v>sky-sports-premier</v>
      </c>
      <c r="E31" s="38" t="str">
        <f>LOWER(B5)&amp;"-"&amp;LOWER(C5)&amp;"-"&amp;LOWER(D5)&amp;"-"&amp;LOWER(E5)</f>
        <v>sky-sports-premier-league</v>
      </c>
      <c r="F31" s="32" t="str">
        <f>PROPER(B5)</f>
        <v>Sky</v>
      </c>
      <c r="G31" s="39" t="str">
        <f>PROPER(B5)&amp;LOWER(C5)</f>
        <v>Skysports</v>
      </c>
      <c r="H31" s="21" t="str">
        <f>PROPER(B5)&amp;LOWER(C5)&amp;LOWER(D5)</f>
        <v>Skysportspremier</v>
      </c>
      <c r="I31" s="21" t="str">
        <f>PROPER(B5)&amp;LOWER(C5)&amp;LOWER(D5)&amp;LOWER(E5)</f>
        <v>Skysportspremierleague</v>
      </c>
    </row>
    <row r="32" spans="3:9" ht="12.75">
      <c r="C32" s="21" t="str">
        <f>LOWER(B5)&amp;"-"&amp;LOWER(C5)&amp;"-tv"</f>
        <v>sky-sports-tv</v>
      </c>
      <c r="D32" s="24" t="str">
        <f>LOWER(B5)&amp;"-"&amp;LOWER(C5)&amp;"-"&amp;LOWER(D5)&amp;"-tv"</f>
        <v>sky-sports-premier-tv</v>
      </c>
      <c r="E32" s="40" t="str">
        <f>LOWER(B5)&amp;"-"&amp;LOWER(C5)&amp;"-"&amp;LOWER(D5)&amp;"-"&amp;LOWER(E5)&amp;"-tv"</f>
        <v>sky-sports-premier-league-tv</v>
      </c>
      <c r="F32" s="21" t="str">
        <f>PROPER(B5)&amp;"tv"</f>
        <v>Skytv</v>
      </c>
      <c r="G32" s="39" t="str">
        <f>PROPER(B5)&amp;LOWER(C5)&amp;"-tv"</f>
        <v>Skysports-tv</v>
      </c>
      <c r="H32" s="21" t="str">
        <f>PROPER(B5)&amp;LOWER(C5)&amp;LOWER(D5)&amp;"-tv"</f>
        <v>Skysportspremier-tv</v>
      </c>
      <c r="I32" s="21" t="str">
        <f>PROPER(B5)&amp;LOWER(C5)&amp;LOWER(D5)&amp;LOWER(E5)&amp;"-tv"</f>
        <v>Skysportspremierleague-tv</v>
      </c>
    </row>
    <row r="33" spans="3:9" ht="12.75">
      <c r="C33" s="21" t="str">
        <f>LOWER(B5)&amp;"-"&amp;LOWER(C5)&amp;"-hd"</f>
        <v>sky-sports-hd</v>
      </c>
      <c r="D33" s="24" t="str">
        <f>LOWER(B5)&amp;"-"&amp;LOWER(C5)&amp;"-"&amp;LOWER(D5)&amp;"-hd"</f>
        <v>sky-sports-premier-hd</v>
      </c>
      <c r="E33" s="40" t="str">
        <f>LOWER(B5)&amp;"-"&amp;LOWER(C5)&amp;"-"&amp;LOWER(D5)&amp;"-"&amp;LOWER(E5)&amp;"-hd"</f>
        <v>sky-sports-premier-league-hd</v>
      </c>
      <c r="F33" s="21" t="str">
        <f>PROPER(B5)&amp;"Tv"</f>
        <v>SkyTv</v>
      </c>
      <c r="G33" s="39" t="str">
        <f>PROPER(B5)&amp;LOWER(C5)&amp;"-TV"</f>
        <v>Skysports-TV</v>
      </c>
      <c r="H33" s="21" t="str">
        <f>PROPER(B5)&amp;LOWER(C5)&amp;LOWER(D5)&amp;"-TV"</f>
        <v>Skysportspremier-TV</v>
      </c>
      <c r="I33" s="21" t="str">
        <f>PROPER(B5)&amp;LOWER(C5)&amp;LOWER(D5)&amp;LOWER(E5)&amp;"-TV"</f>
        <v>Skysportspremierleague-TV</v>
      </c>
    </row>
    <row r="34" spans="3:9" ht="13.5">
      <c r="C34" s="29"/>
      <c r="D34" s="41"/>
      <c r="E34" s="41"/>
      <c r="F34" s="21" t="str">
        <f>PROPER(B5)&amp;"TV"</f>
        <v>SkyTV</v>
      </c>
      <c r="G34" s="39" t="str">
        <f>PROPER(B5)&amp;LOWER(C5)&amp;"-hd"</f>
        <v>Skysports-hd</v>
      </c>
      <c r="H34" s="21" t="str">
        <f>PROPER(B5)&amp;LOWER(C5)&amp;LOWER(D5)&amp;"-hd"</f>
        <v>Skysportspremier-hd</v>
      </c>
      <c r="I34" s="21" t="str">
        <f>PROPER(B5)&amp;LOWER(C5)&amp;LOWER(D5)&amp;LOWER(E5)&amp;"-hd"</f>
        <v>Skysportspremierleague-hd</v>
      </c>
    </row>
    <row r="35" spans="3:9" ht="12.75">
      <c r="C35" s="42"/>
      <c r="F35" s="21" t="str">
        <f>PROPER(B5)&amp;"hd"</f>
        <v>Skyhd</v>
      </c>
      <c r="G35" s="39" t="str">
        <f>PROPER(B5)&amp;LOWER(C5)&amp;"-HD"</f>
        <v>Skysports-HD</v>
      </c>
      <c r="H35" s="21" t="str">
        <f>PROPER(B5)&amp;LOWER(C5)&amp;LOWER(D5)&amp;"-HD"</f>
        <v>Skysportspremier-HD</v>
      </c>
      <c r="I35" s="21" t="str">
        <f>PROPER(B5)&amp;LOWER(C5)&amp;LOWER(D5)&amp;LOWER(E5)&amp;"-HD"</f>
        <v>Skysportspremierleague-HD</v>
      </c>
    </row>
    <row r="36" spans="6:9" ht="13.5">
      <c r="F36" s="21" t="str">
        <f>PROPER(B5)&amp;"Hd"</f>
        <v>SkyHd</v>
      </c>
      <c r="G36" s="43"/>
      <c r="H36" s="29"/>
      <c r="I36" s="29"/>
    </row>
    <row r="37" spans="6:9" ht="12.75">
      <c r="F37" s="21" t="str">
        <f>PROPER(B5)&amp;"HD"</f>
        <v>SkyHD</v>
      </c>
      <c r="G37" s="39" t="str">
        <f>PROPER(B5)&amp;"_"&amp;LOWER(C5)</f>
        <v>Sky_sports</v>
      </c>
      <c r="H37" s="32" t="str">
        <f>PROPER(B5)&amp;"_"&amp;LOWER(C5)&amp;"_"&amp;LOWER(D5)</f>
        <v>Sky_sports_premier</v>
      </c>
      <c r="I37" s="21" t="str">
        <f>PROPER(B5)&amp;"_"&amp;LOWER(C5)&amp;"_"&amp;LOWER(D5)&amp;"_"&amp;LOWER(E5)</f>
        <v>Sky_sports_premier_league</v>
      </c>
    </row>
    <row r="38" spans="6:9" ht="12.75">
      <c r="F38" s="21"/>
      <c r="G38" s="39" t="str">
        <f>PROPER(B5)&amp;"_"&amp;LOWER(C5)&amp;"_tv"</f>
        <v>Sky_sports_tv</v>
      </c>
      <c r="H38" s="21" t="str">
        <f>PROPER(B5)&amp;"_"&amp;LOWER(C5)&amp;"_"&amp;LOWER(D5)&amp;"_tv"</f>
        <v>Sky_sports_premier_tv</v>
      </c>
      <c r="I38" s="21" t="str">
        <f>PROPER(B5)&amp;"_"&amp;LOWER(C5)&amp;"_"&amp;LOWER(D5)&amp;"_"&amp;LOWER(E5)&amp;"_tv"</f>
        <v>Sky_sports_premier_league_tv</v>
      </c>
    </row>
    <row r="39" spans="6:9" ht="12.75">
      <c r="F39" s="21" t="str">
        <f>PROPER(B5)</f>
        <v>Sky</v>
      </c>
      <c r="G39" s="39" t="str">
        <f>PROPER(B5)&amp;"_"&amp;LOWER(C5)&amp;"_TV"</f>
        <v>Sky_sports_TV</v>
      </c>
      <c r="H39" s="21" t="str">
        <f>PROPER(B5)&amp;"_"&amp;LOWER(C5)&amp;"_"&amp;LOWER(D5)&amp;"_TV"</f>
        <v>Sky_sports_premier_TV</v>
      </c>
      <c r="I39" s="21" t="str">
        <f>PROPER(B5)&amp;"_"&amp;LOWER(C5)&amp;"_"&amp;LOWER(D5)&amp;"_"&amp;LOWER(E5)&amp;"_TV"</f>
        <v>Sky_sports_premier_league_TV</v>
      </c>
    </row>
    <row r="40" spans="6:9" ht="12.75">
      <c r="F40" s="21" t="str">
        <f>PROPER(B5)&amp;"_tv"</f>
        <v>Sky_tv</v>
      </c>
      <c r="G40" s="39" t="str">
        <f>PROPER(B5)&amp;LOWER(C5)&amp;"_hd"</f>
        <v>Skysports_hd</v>
      </c>
      <c r="H40" s="21" t="str">
        <f>PROPER(B5)&amp;"_"&amp;LOWER(C5)&amp;"_"&amp;LOWER(D5)&amp;"_hd"</f>
        <v>Sky_sports_premier_hd</v>
      </c>
      <c r="I40" s="21" t="str">
        <f>PROPER(B5)&amp;"_"&amp;LOWER(C5)&amp;"_"&amp;LOWER(D5)&amp;"_"&amp;LOWER(E5)&amp;"_hd"</f>
        <v>Sky_sports_premier_league_hd</v>
      </c>
    </row>
    <row r="41" spans="6:9" ht="12.75">
      <c r="F41" s="21" t="str">
        <f>PROPER(B5)&amp;"_Tv"</f>
        <v>Sky_Tv</v>
      </c>
      <c r="G41" s="39" t="str">
        <f>PROPER(B5)&amp;LOWER(C5)&amp;"_HD"</f>
        <v>Skysports_HD</v>
      </c>
      <c r="H41" s="21" t="str">
        <f>PROPER(B5)&amp;"_"&amp;LOWER(C5)&amp;"_"&amp;LOWER(D5)&amp;"_HD"</f>
        <v>Sky_sports_premier_HD</v>
      </c>
      <c r="I41" s="21" t="str">
        <f>PROPER(B5)&amp;"_"&amp;LOWER(C5)&amp;"_"&amp;LOWER(D5)&amp;"_"&amp;LOWER(E5)&amp;"_HD"</f>
        <v>Sky_sports_premier_league_HD</v>
      </c>
    </row>
    <row r="42" spans="6:9" ht="12.75">
      <c r="F42" s="21" t="str">
        <f>PROPER(B5)&amp;"_TV"</f>
        <v>Sky_TV</v>
      </c>
      <c r="G42" s="39"/>
      <c r="H42" s="21"/>
      <c r="I42" s="21"/>
    </row>
    <row r="43" spans="6:9" ht="12.75">
      <c r="F43" s="21" t="str">
        <f>PROPER(B5)&amp;"_hd"</f>
        <v>Sky_hd</v>
      </c>
      <c r="G43" s="39" t="str">
        <f>PROPER(B5)&amp;"-"&amp;LOWER(C5)</f>
        <v>Sky-sports</v>
      </c>
      <c r="H43" s="21" t="str">
        <f>PROPER(B5)&amp;"-"&amp;LOWER(C5)&amp;"-"&amp;LOWER(D5)</f>
        <v>Sky-sports-premier</v>
      </c>
      <c r="I43" s="21" t="str">
        <f>PROPER(B5)&amp;"-"&amp;LOWER(C5)&amp;"-"&amp;LOWER(D5)&amp;"-"&amp;LOWER(E5)</f>
        <v>Sky-sports-premier-league</v>
      </c>
    </row>
    <row r="44" spans="6:9" ht="12.75">
      <c r="F44" s="21" t="str">
        <f>PROPER(B5)&amp;"_Hd"</f>
        <v>Sky_Hd</v>
      </c>
      <c r="G44" s="39" t="str">
        <f>PROPER(B5)&amp;"-"&amp;LOWER(C5)&amp;"-tv"</f>
        <v>Sky-sports-tv</v>
      </c>
      <c r="H44" s="21" t="str">
        <f>PROPER(B5)&amp;"-"&amp;LOWER(C5)&amp;"-"&amp;LOWER(D5)&amp;"-tv"</f>
        <v>Sky-sports-premier-tv</v>
      </c>
      <c r="I44" s="21" t="str">
        <f>PROPER(B5)&amp;"-"&amp;LOWER(C5)&amp;"-"&amp;LOWER(D5)&amp;"-"&amp;LOWER(E5)&amp;"-tv"</f>
        <v>Sky-sports-premier-league-tv</v>
      </c>
    </row>
    <row r="45" spans="6:9" ht="12.75">
      <c r="F45" s="21" t="str">
        <f>PROPER(B5)&amp;"_HD"</f>
        <v>Sky_HD</v>
      </c>
      <c r="G45" s="39" t="str">
        <f>PROPER(B5)&amp;"-"&amp;LOWER(C5)&amp;"-TV"</f>
        <v>Sky-sports-TV</v>
      </c>
      <c r="H45" s="21" t="str">
        <f>PROPER(B5)&amp;"-"&amp;LOWER(C5)&amp;"-"&amp;LOWER(D5)&amp;"-TV"</f>
        <v>Sky-sports-premier-TV</v>
      </c>
      <c r="I45" s="21" t="str">
        <f>PROPER(B5)&amp;"-"&amp;LOWER(C5)&amp;"-"&amp;LOWER(D5)&amp;"-"&amp;LOWER(E5)&amp;"-TV"</f>
        <v>Sky-sports-premier-league-TV</v>
      </c>
    </row>
    <row r="46" spans="6:9" ht="12.75">
      <c r="F46" s="21"/>
      <c r="G46" s="39" t="str">
        <f>PROPER(B5)&amp;LOWER(C5)&amp;"-hd"</f>
        <v>Skysports-hd</v>
      </c>
      <c r="H46" s="21" t="str">
        <f>PROPER(B5)&amp;"-"&amp;LOWER(C5)&amp;"-"&amp;LOWER(D5)&amp;"-hd"</f>
        <v>Sky-sports-premier-hd</v>
      </c>
      <c r="I46" s="21" t="str">
        <f>PROPER(B5)&amp;"-"&amp;LOWER(C5)&amp;"-"&amp;LOWER(D5)&amp;"-"&amp;LOWER(E5)&amp;"-hd"</f>
        <v>Sky-sports-premier-league-hd</v>
      </c>
    </row>
    <row r="47" spans="6:9" ht="12.75">
      <c r="F47" s="21" t="str">
        <f>PROPER(B5)</f>
        <v>Sky</v>
      </c>
      <c r="G47" s="39" t="str">
        <f>PROPER(B5)&amp;LOWER(C5)&amp;"-HD"</f>
        <v>Skysports-HD</v>
      </c>
      <c r="H47" s="21" t="str">
        <f>PROPER(B5)&amp;"-"&amp;LOWER(C5)&amp;"-"&amp;LOWER(D5)&amp;"-HD"</f>
        <v>Sky-sports-premier-HD</v>
      </c>
      <c r="I47" s="21" t="str">
        <f>PROPER(B5)&amp;"-"&amp;LOWER(C5)&amp;"-"&amp;LOWER(D5)&amp;"-"&amp;LOWER(E5)&amp;"-HD"</f>
        <v>Sky-sports-premier-league-HD</v>
      </c>
    </row>
    <row r="48" spans="6:9" ht="13.5">
      <c r="F48" s="21" t="str">
        <f>PROPER(B5)&amp;"-tv"</f>
        <v>Sky-tv</v>
      </c>
      <c r="G48" s="43"/>
      <c r="H48" s="29"/>
      <c r="I48" s="29"/>
    </row>
    <row r="49" ht="12.75">
      <c r="F49" s="21" t="str">
        <f>PROPER(B5)&amp;"-Tv"</f>
        <v>Sky-Tv</v>
      </c>
    </row>
    <row r="50" ht="12.75">
      <c r="F50" s="21" t="str">
        <f>PROPER(B5)&amp;"-TV"</f>
        <v>Sky-TV</v>
      </c>
    </row>
    <row r="51" ht="12.75">
      <c r="F51" s="21" t="str">
        <f>PROPER(B5)&amp;"-hd"</f>
        <v>Sky-hd</v>
      </c>
    </row>
    <row r="52" ht="12.75">
      <c r="F52" s="21" t="str">
        <f>PROPER(B5)&amp;"-Hd"</f>
        <v>Sky-Hd</v>
      </c>
    </row>
    <row r="53" ht="12.75">
      <c r="F53" s="21" t="str">
        <f>PROPER(B5)&amp;"-HD"</f>
        <v>Sky-HD</v>
      </c>
    </row>
    <row r="54" ht="13.5">
      <c r="F54" s="29"/>
    </row>
  </sheetData>
  <sheetProtection/>
  <mergeCells count="1">
    <mergeCell ref="A2:C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2023-08-14T14:42:37Z</dcterms:created>
  <dcterms:modified xsi:type="dcterms:W3CDTF">2023-08-28T19:40:32Z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1049-11.2.0.9107</vt:lpwstr>
  </property>
</Properties>
</file>